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8235" tabRatio="605"/>
  </bookViews>
  <sheets>
    <sheet name="7. razr." sheetId="1" r:id="rId1"/>
    <sheet name="8. razr." sheetId="2" r:id="rId2"/>
    <sheet name="SS1" sheetId="3" r:id="rId3"/>
    <sheet name="SS2" sheetId="4" r:id="rId4"/>
    <sheet name="SS3" sheetId="5" r:id="rId5"/>
    <sheet name="SS4" sheetId="6" r:id="rId6"/>
    <sheet name="IR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W3" i="7" l="1"/>
  <c r="W2" i="7"/>
  <c r="W9" i="6"/>
  <c r="W8" i="6"/>
  <c r="W4" i="6"/>
  <c r="W6" i="6"/>
  <c r="W3" i="6"/>
  <c r="W5" i="6"/>
  <c r="W2" i="5"/>
  <c r="W3" i="5"/>
  <c r="W2" i="4"/>
  <c r="W5" i="3"/>
  <c r="W4" i="3"/>
  <c r="W2" i="3"/>
  <c r="W3" i="3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<sst xmlns="http://schemas.openxmlformats.org/spreadsheetml/2006/main" count="611" uniqueCount="220">
  <si>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</si>
  <si>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</si>
  <si>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</si>
  <si>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</si>
  <si>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</si>
  <si>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</si>
  <si>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</si>
  <si>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</si>
  <si>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</si>
  <si>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</si>
  <si>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</si>
  <si>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</si>
  <si>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</si>
  <si>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</si>
  <si>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</si>
  <si>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</si>
  <si>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</si>
  <si>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</si>
  <si>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</si>
  <si>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</si>
  <si>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</si>
  <si>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</si>
  <si>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</si>
  <si>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</si>
  <si>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92814285599</t>
  </si>
  <si>
    <t>LUCIJA</t>
  </si>
  <si>
    <t>ZEČIĆ</t>
  </si>
  <si>
    <t>2017./2018.</t>
  </si>
  <si>
    <t>7. razred OŠ</t>
  </si>
  <si>
    <t>MAGDALENA</t>
  </si>
  <si>
    <t>CVEK BRNAD</t>
  </si>
  <si>
    <t>SISAK</t>
  </si>
  <si>
    <t>Sisačko-moslavačka</t>
  </si>
  <si>
    <t>24159272941</t>
  </si>
  <si>
    <t>Mihaela</t>
  </si>
  <si>
    <t>Samardžija</t>
  </si>
  <si>
    <t>Nikolina</t>
  </si>
  <si>
    <t>Sukalić Rom</t>
  </si>
  <si>
    <t>Gvozd</t>
  </si>
  <si>
    <t>37593750326</t>
  </si>
  <si>
    <t>Gabriela</t>
  </si>
  <si>
    <t>Dedić</t>
  </si>
  <si>
    <t>82041295384</t>
  </si>
  <si>
    <t>Dragana</t>
  </si>
  <si>
    <t>Pajić</t>
  </si>
  <si>
    <t>37961249538</t>
  </si>
  <si>
    <t xml:space="preserve">Sanja </t>
  </si>
  <si>
    <t>Begović</t>
  </si>
  <si>
    <t>Erija</t>
  </si>
  <si>
    <t>Matković</t>
  </si>
  <si>
    <t>Petrinja</t>
  </si>
  <si>
    <t>11771822985</t>
  </si>
  <si>
    <t>Petar</t>
  </si>
  <si>
    <t>Latinčić</t>
  </si>
  <si>
    <t>Marica</t>
  </si>
  <si>
    <t>Jozić</t>
  </si>
  <si>
    <t>77933442964</t>
  </si>
  <si>
    <t>Matea</t>
  </si>
  <si>
    <t>Papić</t>
  </si>
  <si>
    <t>21225673477</t>
  </si>
  <si>
    <t>Lola</t>
  </si>
  <si>
    <t>Lovrić</t>
  </si>
  <si>
    <t>83797297045</t>
  </si>
  <si>
    <t>Mia</t>
  </si>
  <si>
    <t>Brnad</t>
  </si>
  <si>
    <t>Dijana</t>
  </si>
  <si>
    <t>Skrbin Kovačić</t>
  </si>
  <si>
    <t>Sisak</t>
  </si>
  <si>
    <t>13631277617</t>
  </si>
  <si>
    <t>Nika</t>
  </si>
  <si>
    <t>Marinić</t>
  </si>
  <si>
    <t xml:space="preserve">Kristina </t>
  </si>
  <si>
    <t>Sertić-Pelc</t>
  </si>
  <si>
    <t>Sisačko moslavačka</t>
  </si>
  <si>
    <t>00376403860</t>
  </si>
  <si>
    <t xml:space="preserve">Katja </t>
  </si>
  <si>
    <t>Gučanac</t>
  </si>
  <si>
    <t>43140776865</t>
  </si>
  <si>
    <t>Ana</t>
  </si>
  <si>
    <t>Galijan</t>
  </si>
  <si>
    <t>50047669349</t>
  </si>
  <si>
    <t>Valentin</t>
  </si>
  <si>
    <t>Jagušt</t>
  </si>
  <si>
    <t>Marina</t>
  </si>
  <si>
    <t>Prpić</t>
  </si>
  <si>
    <t>Kutina</t>
  </si>
  <si>
    <t>49939532239</t>
  </si>
  <si>
    <t>Viktoria</t>
  </si>
  <si>
    <t>Kovač</t>
  </si>
  <si>
    <t>79050725125</t>
  </si>
  <si>
    <t>Sara</t>
  </si>
  <si>
    <t>Denić</t>
  </si>
  <si>
    <t>10198579549</t>
  </si>
  <si>
    <t>Mihael</t>
  </si>
  <si>
    <t>Keleuva</t>
  </si>
  <si>
    <t>8. razred OŠ</t>
  </si>
  <si>
    <t>56458007138</t>
  </si>
  <si>
    <t>BRUNO</t>
  </si>
  <si>
    <t>BARTOLEC</t>
  </si>
  <si>
    <t>Domagoj</t>
  </si>
  <si>
    <t>Švigir</t>
  </si>
  <si>
    <t>27837225237</t>
  </si>
  <si>
    <t>Mirjana</t>
  </si>
  <si>
    <t>Zimonja</t>
  </si>
  <si>
    <t>72952364477</t>
  </si>
  <si>
    <t>Dorotea</t>
  </si>
  <si>
    <t>Turković</t>
  </si>
  <si>
    <t>Antonio</t>
  </si>
  <si>
    <t>Perković</t>
  </si>
  <si>
    <t>42245945804</t>
  </si>
  <si>
    <t xml:space="preserve">Paola </t>
  </si>
  <si>
    <t>Išek</t>
  </si>
  <si>
    <t>Slađana</t>
  </si>
  <si>
    <t>Majstorović</t>
  </si>
  <si>
    <t>Topusko</t>
  </si>
  <si>
    <t>01214834924</t>
  </si>
  <si>
    <t>Nera</t>
  </si>
  <si>
    <t>Gunjević</t>
  </si>
  <si>
    <t>Nastasija</t>
  </si>
  <si>
    <t>Kelentrić</t>
  </si>
  <si>
    <t>41877169353</t>
  </si>
  <si>
    <t>Fran</t>
  </si>
  <si>
    <t>Petrović</t>
  </si>
  <si>
    <t>Manuela</t>
  </si>
  <si>
    <t>Kujundžić</t>
  </si>
  <si>
    <t>Popovača</t>
  </si>
  <si>
    <t>87031183543</t>
  </si>
  <si>
    <t>Leon</t>
  </si>
  <si>
    <t>Kristina</t>
  </si>
  <si>
    <t>83545455218</t>
  </si>
  <si>
    <t>Potkonjak</t>
  </si>
  <si>
    <t>Valentina</t>
  </si>
  <si>
    <t>Šakić Vražić</t>
  </si>
  <si>
    <t>3.</t>
  </si>
  <si>
    <t>Sisačko- moslavačka</t>
  </si>
  <si>
    <t>44361557107</t>
  </si>
  <si>
    <t>Marija</t>
  </si>
  <si>
    <t>Pelc</t>
  </si>
  <si>
    <t>92470840476</t>
  </si>
  <si>
    <t>Terezija</t>
  </si>
  <si>
    <t>Žagar</t>
  </si>
  <si>
    <t>02885862023</t>
  </si>
  <si>
    <t>Hana</t>
  </si>
  <si>
    <t>Oraščanin</t>
  </si>
  <si>
    <t>Ivana</t>
  </si>
  <si>
    <t>Bušić</t>
  </si>
  <si>
    <t>69453139030</t>
  </si>
  <si>
    <t>Ema</t>
  </si>
  <si>
    <t>Alijanović</t>
  </si>
  <si>
    <t>72683000654</t>
  </si>
  <si>
    <t>Anamaria</t>
  </si>
  <si>
    <t>Pavlović</t>
  </si>
  <si>
    <t>43004337779</t>
  </si>
  <si>
    <t>Dino</t>
  </si>
  <si>
    <t>Gmaz</t>
  </si>
  <si>
    <t>84021589685</t>
  </si>
  <si>
    <t>Luka</t>
  </si>
  <si>
    <t>Matanović</t>
  </si>
  <si>
    <t>62035579605</t>
  </si>
  <si>
    <t>Dario</t>
  </si>
  <si>
    <t>Vegh</t>
  </si>
  <si>
    <t>96438989657</t>
  </si>
  <si>
    <t>Roksandić</t>
  </si>
  <si>
    <t>Slavka</t>
  </si>
  <si>
    <t>Marić</t>
  </si>
  <si>
    <t>05881558857</t>
  </si>
  <si>
    <t>VILIM</t>
  </si>
  <si>
    <t>VLAŠIĆ</t>
  </si>
  <si>
    <t>1. razred SŠ</t>
  </si>
  <si>
    <t xml:space="preserve">Tatjana </t>
  </si>
  <si>
    <t>Šimundić</t>
  </si>
  <si>
    <t>Glina</t>
  </si>
  <si>
    <t>25332741235</t>
  </si>
  <si>
    <t>Patrik</t>
  </si>
  <si>
    <t>Cavrić</t>
  </si>
  <si>
    <t>Ilvana</t>
  </si>
  <si>
    <t>Idžaković</t>
  </si>
  <si>
    <t>Sisačko-Moslavačka</t>
  </si>
  <si>
    <t>93971373943</t>
  </si>
  <si>
    <t>FRAN</t>
  </si>
  <si>
    <t>KOVAČEVIĆ</t>
  </si>
  <si>
    <t>x04648245178</t>
  </si>
  <si>
    <t>PATRIK</t>
  </si>
  <si>
    <t>KULJANAC</t>
  </si>
  <si>
    <t>Alen</t>
  </si>
  <si>
    <t>Vukelić</t>
  </si>
  <si>
    <t>SMŽ</t>
  </si>
  <si>
    <t>23913095850</t>
  </si>
  <si>
    <t>DAVID</t>
  </si>
  <si>
    <t>CAR</t>
  </si>
  <si>
    <t>2. razred SŠ</t>
  </si>
  <si>
    <t>Mjesto rođenja</t>
  </si>
  <si>
    <t>02704034765</t>
  </si>
  <si>
    <t>Marin</t>
  </si>
  <si>
    <t>Knežević</t>
  </si>
  <si>
    <t>3. razred SŠ</t>
  </si>
  <si>
    <t xml:space="preserve">TEA </t>
  </si>
  <si>
    <t>KRETIĆ</t>
  </si>
  <si>
    <t xml:space="preserve">05.08.2000. </t>
  </si>
  <si>
    <t>FILIP</t>
  </si>
  <si>
    <t>KRALJ</t>
  </si>
  <si>
    <t>SŠ Petrinja</t>
  </si>
  <si>
    <t>77662831390</t>
  </si>
  <si>
    <t>Kocmanić</t>
  </si>
  <si>
    <t>4. razred SŠ</t>
  </si>
  <si>
    <t>Tomislav</t>
  </si>
  <si>
    <t>Dovranić</t>
  </si>
  <si>
    <t>71929101167</t>
  </si>
  <si>
    <t>BARTOL BUENO</t>
  </si>
  <si>
    <t>BARTOLIĆ</t>
  </si>
  <si>
    <t>10074602544</t>
  </si>
  <si>
    <t>Lucija</t>
  </si>
  <si>
    <t>LEON</t>
  </si>
  <si>
    <t>ILIJEVIĆ</t>
  </si>
  <si>
    <t>Sunčana</t>
  </si>
  <si>
    <t>Milić</t>
  </si>
  <si>
    <t>GRAD U GRADU: ZLATNO DOBA ŽELJEZARE SISAK</t>
  </si>
  <si>
    <t>x01076040657</t>
  </si>
  <si>
    <t>Ivan</t>
  </si>
  <si>
    <t>Milutinović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</si>
</sst>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23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</xdr:col>
      <xdr:colOff>619125</xdr:colOff>
      <xdr:row>30</xdr:row>
      <xdr:rowOff>47625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143125" cy="214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2</xdr:col>
      <xdr:colOff>247650</xdr:colOff>
      <xdr:row>32</xdr:row>
      <xdr:rowOff>47625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0"/>
          <a:ext cx="2143125" cy="214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2</xdr:col>
      <xdr:colOff>79375</xdr:colOff>
      <xdr:row>19</xdr:row>
      <xdr:rowOff>47625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0"/>
          <a:ext cx="2143125" cy="2143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3</xdr:col>
      <xdr:colOff>314325</xdr:colOff>
      <xdr:row>16</xdr:row>
      <xdr:rowOff>47625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2143125" cy="2143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</xdr:col>
      <xdr:colOff>185208</xdr:colOff>
      <xdr:row>17</xdr:row>
      <xdr:rowOff>47625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2143125" cy="2143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10</xdr:row>
      <xdr:rowOff>180975</xdr:rowOff>
    </xdr:from>
    <xdr:to>
      <xdr:col>2</xdr:col>
      <xdr:colOff>438150</xdr:colOff>
      <xdr:row>22</xdr:row>
      <xdr:rowOff>38100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85975"/>
          <a:ext cx="2143125" cy="2143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Bra&#263;a%20Bobetko%20Sisak/7.razr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Nova%20mapa%20-%20povijest/Srednje%20skole/POVIJEST%20SS%20GLI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Nova%20mapa%20-%20povijest/Srednje%20skole/Srednja%20&#353;kola%20Petri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Komarevo/7.RAZRED-Komare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S.Kefelje%20Kutina/7.razred%20-Kutina%20-%20S.Kefelj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vIKTOROVAC/Kopija%20O&#352;%20Viktorovac%20povijest%20-%207.%20raz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Bra&#263;a%20Bobetko%20Sisak/8.razr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Komarevo/8.RAZRED-Komare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S.Kefelje%20Kutina/8.razred-%20S.%20Kefelja%20Kuti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Users/Dino/AppData/Roaming/Microsoft/Excel/Nova%20mapa%20-%20povijest/OS%20vIKTOROVAC/Kopija%20O&#352;%20Viktorovac%20povijest%20-%208.%20raz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sers/Dell/AppData/Local/Microsoft/Windows/INetCache/IE/99WGNYAS/Nova%20mapa%20-%20povijest/Srednje%20skole/gimnazija%20sis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E1" workbookViewId="0">
      <selection activeCell="O1" sqref="O1"/>
    </sheetView>
  </sheetViews>
  <sheetFormatPr defaultRowHeight="15" x14ac:dyDescent="0.25"/>
  <cols>
    <col min="1" max="1" width="9.28515625" customWidth="1"/>
    <col min="2" max="2" width="13.5703125" customWidth="1"/>
    <col min="3" max="3" width="14.5703125" customWidth="1"/>
    <col min="4" max="4" width="16" customWidth="1"/>
    <col min="5" max="5" width="17" customWidth="1"/>
    <col min="6" max="6" width="13.85546875" customWidth="1"/>
    <col min="7" max="7" width="14.7109375" customWidth="1"/>
    <col min="8" max="8" width="17.42578125" customWidth="1"/>
    <col min="9" max="9" width="18.5703125" customWidth="1"/>
    <col min="12" max="12" width="12.42578125" customWidth="1"/>
    <col min="13" max="13" width="21.85546875" customWidth="1"/>
    <col min="14" max="14" width="14.140625" customWidth="1"/>
    <col min="15" max="15" width="13.140625" customWidth="1"/>
    <col min="21" max="21" width="32.85546875" customWidth="1"/>
    <col min="22" max="22" width="18.7109375" customWidth="1"/>
    <col min="24" max="24" width="29.7109375" customWidth="1"/>
    <col min="25" max="25" width="16.28515625" customWidth="1"/>
  </cols>
  <sheetData>
    <row r="1" spans="1:26" x14ac:dyDescent="0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/>
      <c r="X1" s="4" t="s">
        <v>22</v>
      </c>
      <c r="Y1" s="4" t="s">
        <v>23</v>
      </c>
      <c r="Z1" s="1"/>
    </row>
    <row r="2" spans="1:26" x14ac:dyDescent="0.25">
      <c r="A2" s="1"/>
      <c r="B2" s="1" t="s">
        <v>24</v>
      </c>
      <c r="C2" s="1" t="s">
        <v>25</v>
      </c>
      <c r="D2" s="1" t="s">
        <v>26</v>
      </c>
      <c r="E2" s="1" t="s">
        <v>27</v>
      </c>
      <c r="F2" s="1">
        <v>38</v>
      </c>
      <c r="G2" s="1" t="s">
        <v>28</v>
      </c>
      <c r="H2" s="1" t="s">
        <v>29</v>
      </c>
      <c r="I2" s="1" t="s">
        <v>30</v>
      </c>
      <c r="J2" s="1">
        <v>291</v>
      </c>
      <c r="K2" s="1" t="s">
        <v>31</v>
      </c>
      <c r="L2" s="1">
        <v>3</v>
      </c>
      <c r="M2" s="1" t="s">
        <v>32</v>
      </c>
      <c r="N2" s="1">
        <v>1</v>
      </c>
      <c r="O2" s="1">
        <v>34</v>
      </c>
      <c r="P2" s="1"/>
      <c r="Q2" s="1"/>
      <c r="R2" s="1"/>
      <c r="S2" s="1"/>
      <c r="T2" s="1"/>
      <c r="U2" s="1"/>
      <c r="V2" s="1"/>
      <c r="W2" s="1"/>
      <c r="X2" s="1" t="str">
        <f>VLOOKUP(J:J,[1]Sheet2!A$1:B$65536,2,0)</f>
        <v>OŠ Budaševo-Topolovac-Gušće</v>
      </c>
      <c r="Y2" s="1"/>
      <c r="Z2" s="1"/>
    </row>
    <row r="3" spans="1:26" x14ac:dyDescent="0.25">
      <c r="A3" s="1"/>
      <c r="B3" s="1" t="s">
        <v>56</v>
      </c>
      <c r="C3" s="1" t="s">
        <v>57</v>
      </c>
      <c r="D3" s="1" t="s">
        <v>58</v>
      </c>
      <c r="E3" s="1" t="s">
        <v>27</v>
      </c>
      <c r="F3" s="1">
        <v>38</v>
      </c>
      <c r="G3" s="1" t="s">
        <v>28</v>
      </c>
      <c r="H3" s="1" t="s">
        <v>54</v>
      </c>
      <c r="I3" s="1" t="s">
        <v>55</v>
      </c>
      <c r="J3" s="1">
        <v>265</v>
      </c>
      <c r="K3" s="1" t="s">
        <v>50</v>
      </c>
      <c r="L3" s="1">
        <v>3</v>
      </c>
      <c r="M3" s="1" t="s">
        <v>32</v>
      </c>
      <c r="N3" s="1">
        <v>2</v>
      </c>
      <c r="O3" s="1">
        <v>31</v>
      </c>
      <c r="P3" s="1"/>
      <c r="Q3" s="1"/>
      <c r="R3" s="1"/>
      <c r="S3" s="1"/>
      <c r="T3" s="1"/>
      <c r="U3" s="1"/>
      <c r="V3" s="1"/>
      <c r="W3" s="1"/>
      <c r="X3" s="1" t="str">
        <f>VLOOKUP(J:J,[1]Sheet2!A$1:B$65536,2,0)</f>
        <v>I. osnovna škola - Petrinja</v>
      </c>
      <c r="Y3" s="1"/>
      <c r="Z3" s="1"/>
    </row>
    <row r="4" spans="1:26" x14ac:dyDescent="0.25">
      <c r="A4" s="1"/>
      <c r="B4" s="1" t="s">
        <v>77</v>
      </c>
      <c r="C4" s="1" t="s">
        <v>78</v>
      </c>
      <c r="D4" s="1" t="s">
        <v>79</v>
      </c>
      <c r="E4" s="1" t="s">
        <v>27</v>
      </c>
      <c r="F4" s="1">
        <v>38</v>
      </c>
      <c r="G4" s="1" t="s">
        <v>28</v>
      </c>
      <c r="H4" s="1" t="s">
        <v>54</v>
      </c>
      <c r="I4" s="1" t="s">
        <v>55</v>
      </c>
      <c r="J4" s="1">
        <v>265</v>
      </c>
      <c r="K4" s="1" t="s">
        <v>50</v>
      </c>
      <c r="L4" s="1">
        <v>3</v>
      </c>
      <c r="M4" s="1" t="s">
        <v>32</v>
      </c>
      <c r="N4" s="1">
        <v>2</v>
      </c>
      <c r="O4" s="1">
        <v>31</v>
      </c>
      <c r="P4" s="1"/>
      <c r="Q4" s="1"/>
      <c r="R4" s="1"/>
      <c r="S4" s="1"/>
      <c r="T4" s="1"/>
      <c r="U4" s="1"/>
      <c r="V4" s="1"/>
      <c r="W4" s="1"/>
      <c r="X4" s="1" t="str">
        <f>VLOOKUP(J:J,[1]Sheet2!A$1:B$65536,2,0)</f>
        <v>I. osnovna škola - Petrinja</v>
      </c>
      <c r="Y4" s="1"/>
      <c r="Z4" s="1"/>
    </row>
    <row r="5" spans="1:26" x14ac:dyDescent="0.25">
      <c r="A5" s="1"/>
      <c r="B5" s="1" t="s">
        <v>62</v>
      </c>
      <c r="C5" s="1" t="s">
        <v>63</v>
      </c>
      <c r="D5" s="1" t="s">
        <v>64</v>
      </c>
      <c r="E5" s="1" t="s">
        <v>27</v>
      </c>
      <c r="F5" s="1">
        <v>38</v>
      </c>
      <c r="G5" s="1" t="s">
        <v>28</v>
      </c>
      <c r="H5" s="1" t="s">
        <v>65</v>
      </c>
      <c r="I5" s="1" t="s">
        <v>66</v>
      </c>
      <c r="J5" s="1">
        <v>282</v>
      </c>
      <c r="K5" s="1" t="s">
        <v>67</v>
      </c>
      <c r="L5" s="1">
        <v>3</v>
      </c>
      <c r="M5" s="1" t="s">
        <v>32</v>
      </c>
      <c r="N5" s="1">
        <v>3</v>
      </c>
      <c r="O5" s="1">
        <v>27</v>
      </c>
      <c r="P5" s="1"/>
      <c r="Q5" s="1"/>
      <c r="R5" s="1"/>
      <c r="S5" s="1"/>
      <c r="T5" s="1"/>
      <c r="U5" s="1"/>
      <c r="V5" s="1"/>
      <c r="W5" s="1"/>
      <c r="X5" s="1" t="str">
        <f>VLOOKUP(J:J,[1]Sheet2!A$1:B$65536,2,0)</f>
        <v>OŠ Viktorovac</v>
      </c>
      <c r="Y5" s="1"/>
      <c r="Z5" s="1"/>
    </row>
    <row r="6" spans="1:26" x14ac:dyDescent="0.25">
      <c r="A6" s="1"/>
      <c r="B6" s="1" t="s">
        <v>39</v>
      </c>
      <c r="C6" s="1" t="s">
        <v>40</v>
      </c>
      <c r="D6" s="1" t="s">
        <v>41</v>
      </c>
      <c r="E6" s="1" t="s">
        <v>27</v>
      </c>
      <c r="F6" s="1">
        <v>38</v>
      </c>
      <c r="G6" s="1" t="s">
        <v>28</v>
      </c>
      <c r="H6" s="1" t="s">
        <v>36</v>
      </c>
      <c r="I6" s="1" t="s">
        <v>37</v>
      </c>
      <c r="J6" s="1">
        <v>301</v>
      </c>
      <c r="K6" s="1" t="s">
        <v>38</v>
      </c>
      <c r="L6" s="1">
        <v>3</v>
      </c>
      <c r="M6" s="1" t="s">
        <v>32</v>
      </c>
      <c r="N6" s="1">
        <v>4</v>
      </c>
      <c r="O6" s="1">
        <v>25</v>
      </c>
      <c r="P6" s="1"/>
      <c r="Q6" s="1"/>
      <c r="R6" s="1"/>
      <c r="S6" s="1"/>
      <c r="T6" s="1"/>
      <c r="U6" s="1"/>
      <c r="V6" s="1"/>
      <c r="W6" s="1"/>
      <c r="X6" s="1" t="str">
        <f>VLOOKUP(J:J,[1]Sheet2!A$1:B$65536,2,0)</f>
        <v>OŠ Gvozd</v>
      </c>
      <c r="Y6" s="1"/>
      <c r="Z6" s="1"/>
    </row>
    <row r="7" spans="1:26" x14ac:dyDescent="0.25">
      <c r="A7" s="1"/>
      <c r="B7" s="1" t="s">
        <v>74</v>
      </c>
      <c r="C7" s="1" t="s">
        <v>75</v>
      </c>
      <c r="D7" s="1" t="s">
        <v>76</v>
      </c>
      <c r="E7" s="1" t="s">
        <v>27</v>
      </c>
      <c r="F7" s="1">
        <v>38</v>
      </c>
      <c r="G7" s="1" t="s">
        <v>28</v>
      </c>
      <c r="H7" s="1" t="s">
        <v>71</v>
      </c>
      <c r="I7" s="1" t="s">
        <v>72</v>
      </c>
      <c r="J7" s="1">
        <v>283</v>
      </c>
      <c r="K7" s="1" t="s">
        <v>67</v>
      </c>
      <c r="L7" s="1">
        <v>3</v>
      </c>
      <c r="M7" s="1" t="s">
        <v>73</v>
      </c>
      <c r="N7" s="1">
        <v>4</v>
      </c>
      <c r="O7" s="1">
        <v>25</v>
      </c>
      <c r="P7" s="1"/>
      <c r="Q7" s="1"/>
      <c r="R7" s="1"/>
      <c r="S7" s="1"/>
      <c r="T7" s="1"/>
      <c r="U7" s="1"/>
      <c r="V7" s="1"/>
      <c r="W7" s="1"/>
      <c r="X7" s="1" t="str">
        <f>VLOOKUP(J:J,[1]Sheet2!A$1:B$65536,2,0)</f>
        <v>OŠ Galdovo</v>
      </c>
      <c r="Y7" s="1"/>
      <c r="Z7" s="1"/>
    </row>
    <row r="8" spans="1:26" x14ac:dyDescent="0.25">
      <c r="A8" s="1"/>
      <c r="B8" s="1" t="s">
        <v>33</v>
      </c>
      <c r="C8" s="1" t="s">
        <v>34</v>
      </c>
      <c r="D8" s="1" t="s">
        <v>35</v>
      </c>
      <c r="E8" s="1" t="s">
        <v>27</v>
      </c>
      <c r="F8" s="1">
        <v>38</v>
      </c>
      <c r="G8" s="1" t="s">
        <v>28</v>
      </c>
      <c r="H8" s="1" t="s">
        <v>36</v>
      </c>
      <c r="I8" s="1" t="s">
        <v>37</v>
      </c>
      <c r="J8" s="1">
        <v>301</v>
      </c>
      <c r="K8" s="1" t="s">
        <v>38</v>
      </c>
      <c r="L8" s="1">
        <v>3</v>
      </c>
      <c r="M8" s="1" t="s">
        <v>32</v>
      </c>
      <c r="N8" s="1">
        <v>5</v>
      </c>
      <c r="O8" s="1">
        <v>22</v>
      </c>
      <c r="P8" s="1"/>
      <c r="Q8" s="1"/>
      <c r="R8" s="1"/>
      <c r="S8" s="1"/>
      <c r="T8" s="1"/>
      <c r="U8" s="1"/>
      <c r="V8" s="1"/>
      <c r="W8" s="1"/>
      <c r="X8" s="1" t="str">
        <f>VLOOKUP(J:J,[2]Sheet2!A$1:B$65536,2,0)</f>
        <v>OŠ Gvozd</v>
      </c>
      <c r="Y8" s="1"/>
      <c r="Z8" s="1"/>
    </row>
    <row r="9" spans="1:26" x14ac:dyDescent="0.25">
      <c r="A9" s="1"/>
      <c r="B9" s="1" t="s">
        <v>86</v>
      </c>
      <c r="C9" s="1" t="s">
        <v>87</v>
      </c>
      <c r="D9" s="1" t="s">
        <v>88</v>
      </c>
      <c r="E9" s="1" t="s">
        <v>27</v>
      </c>
      <c r="F9" s="1">
        <v>38</v>
      </c>
      <c r="G9" s="1" t="s">
        <v>28</v>
      </c>
      <c r="H9" s="1" t="s">
        <v>48</v>
      </c>
      <c r="I9" s="1" t="s">
        <v>49</v>
      </c>
      <c r="J9" s="1">
        <v>290</v>
      </c>
      <c r="K9" s="1" t="s">
        <v>50</v>
      </c>
      <c r="L9" s="1">
        <v>3</v>
      </c>
      <c r="M9" s="1" t="s">
        <v>32</v>
      </c>
      <c r="N9" s="1">
        <v>5</v>
      </c>
      <c r="O9" s="1">
        <v>22</v>
      </c>
      <c r="P9" s="1"/>
      <c r="Q9" s="1"/>
      <c r="R9" s="1"/>
      <c r="S9" s="1"/>
      <c r="T9" s="1"/>
      <c r="U9" s="1"/>
      <c r="V9" s="1"/>
      <c r="W9" s="1"/>
      <c r="X9" s="1" t="str">
        <f>VLOOKUP(J:J,[2]Sheet2!A$1:B$65536,2,0)</f>
        <v>OŠ Jabukovac - Jabukovac</v>
      </c>
      <c r="Y9" s="1"/>
      <c r="Z9" s="1"/>
    </row>
    <row r="10" spans="1:26" x14ac:dyDescent="0.25">
      <c r="A10" s="1"/>
      <c r="B10" s="1" t="s">
        <v>89</v>
      </c>
      <c r="C10" s="1" t="s">
        <v>90</v>
      </c>
      <c r="D10" s="1" t="s">
        <v>91</v>
      </c>
      <c r="E10" s="1" t="s">
        <v>27</v>
      </c>
      <c r="F10" s="1">
        <v>38</v>
      </c>
      <c r="G10" s="1" t="s">
        <v>28</v>
      </c>
      <c r="H10" s="1" t="s">
        <v>54</v>
      </c>
      <c r="I10" s="1" t="s">
        <v>55</v>
      </c>
      <c r="J10" s="1">
        <v>265</v>
      </c>
      <c r="K10" s="1" t="s">
        <v>50</v>
      </c>
      <c r="L10" s="1">
        <v>3</v>
      </c>
      <c r="M10" s="1" t="s">
        <v>32</v>
      </c>
      <c r="N10" s="1">
        <v>5</v>
      </c>
      <c r="O10" s="1">
        <v>22</v>
      </c>
      <c r="P10" s="1"/>
      <c r="Q10" s="1"/>
      <c r="R10" s="1"/>
      <c r="S10" s="1"/>
      <c r="T10" s="1"/>
      <c r="U10" s="1"/>
      <c r="V10" s="1"/>
      <c r="W10" s="1"/>
      <c r="X10" s="1" t="str">
        <f>VLOOKUP(J:J,[2]Sheet2!A$1:B$65536,2,0)</f>
        <v>I. osnovna škola - Petrinja</v>
      </c>
      <c r="Y10" s="1"/>
      <c r="Z10" s="1"/>
    </row>
    <row r="11" spans="1:26" x14ac:dyDescent="0.25">
      <c r="A11" s="1"/>
      <c r="B11" s="1" t="s">
        <v>42</v>
      </c>
      <c r="C11" s="1" t="s">
        <v>43</v>
      </c>
      <c r="D11" s="1" t="s">
        <v>44</v>
      </c>
      <c r="E11" s="1" t="s">
        <v>27</v>
      </c>
      <c r="F11" s="1">
        <v>38</v>
      </c>
      <c r="G11" s="1" t="s">
        <v>28</v>
      </c>
      <c r="H11" s="1" t="s">
        <v>36</v>
      </c>
      <c r="I11" s="1" t="s">
        <v>37</v>
      </c>
      <c r="J11" s="1">
        <v>301</v>
      </c>
      <c r="K11" s="1" t="s">
        <v>38</v>
      </c>
      <c r="L11" s="1">
        <v>3</v>
      </c>
      <c r="M11" s="1" t="s">
        <v>32</v>
      </c>
      <c r="N11" s="1">
        <v>6</v>
      </c>
      <c r="O11" s="1">
        <v>21</v>
      </c>
      <c r="P11" s="1"/>
      <c r="Q11" s="1"/>
      <c r="R11" s="1"/>
      <c r="S11" s="1"/>
      <c r="T11" s="1"/>
      <c r="U11" s="1"/>
      <c r="V11" s="1"/>
      <c r="W11" s="1"/>
      <c r="X11" s="1" t="str">
        <f>VLOOKUP(J:J,[3]Sheet2!A:B,2,0)</f>
        <v>OŠ Gvozd</v>
      </c>
      <c r="Y11" s="1"/>
      <c r="Z11" s="1"/>
    </row>
    <row r="12" spans="1:26" x14ac:dyDescent="0.25">
      <c r="A12" s="1"/>
      <c r="B12" s="1" t="s">
        <v>80</v>
      </c>
      <c r="C12" s="1" t="s">
        <v>81</v>
      </c>
      <c r="D12" s="1" t="s">
        <v>82</v>
      </c>
      <c r="E12" s="1" t="s">
        <v>27</v>
      </c>
      <c r="F12" s="1">
        <v>38</v>
      </c>
      <c r="G12" s="1" t="s">
        <v>28</v>
      </c>
      <c r="H12" s="1" t="s">
        <v>83</v>
      </c>
      <c r="I12" s="1" t="s">
        <v>84</v>
      </c>
      <c r="J12" s="1">
        <v>252</v>
      </c>
      <c r="K12" s="1" t="s">
        <v>85</v>
      </c>
      <c r="L12" s="1">
        <v>3</v>
      </c>
      <c r="M12" s="1" t="s">
        <v>32</v>
      </c>
      <c r="N12" s="1">
        <v>7</v>
      </c>
      <c r="O12" s="1">
        <v>20</v>
      </c>
      <c r="P12" s="1"/>
      <c r="Q12" s="1"/>
      <c r="R12" s="1"/>
      <c r="S12" s="1"/>
      <c r="T12" s="1"/>
      <c r="U12" s="1"/>
      <c r="V12" s="1"/>
      <c r="W12" s="1"/>
      <c r="X12" s="1" t="str">
        <f>VLOOKUP(J:J,[3]Sheet2!A:B,2,0)</f>
        <v>OŠ Stjepana Kefelje</v>
      </c>
      <c r="Y12" s="1"/>
      <c r="Z12" s="1"/>
    </row>
    <row r="13" spans="1:26" x14ac:dyDescent="0.25">
      <c r="A13" s="1"/>
      <c r="B13" s="1" t="s">
        <v>68</v>
      </c>
      <c r="C13" s="1" t="s">
        <v>69</v>
      </c>
      <c r="D13" s="1" t="s">
        <v>70</v>
      </c>
      <c r="E13" s="1" t="s">
        <v>27</v>
      </c>
      <c r="F13" s="1">
        <v>38</v>
      </c>
      <c r="G13" s="1" t="s">
        <v>28</v>
      </c>
      <c r="H13" s="1" t="s">
        <v>71</v>
      </c>
      <c r="I13" s="1" t="s">
        <v>72</v>
      </c>
      <c r="J13" s="1">
        <v>283</v>
      </c>
      <c r="K13" s="1" t="s">
        <v>67</v>
      </c>
      <c r="L13" s="1">
        <v>3</v>
      </c>
      <c r="M13" s="1" t="s">
        <v>73</v>
      </c>
      <c r="N13" s="1">
        <v>8</v>
      </c>
      <c r="O13" s="1">
        <v>19</v>
      </c>
      <c r="P13" s="1"/>
      <c r="Q13" s="1"/>
      <c r="R13" s="1"/>
      <c r="S13" s="1"/>
      <c r="T13" s="1"/>
      <c r="U13" s="1"/>
      <c r="V13" s="1"/>
      <c r="W13" s="1"/>
      <c r="X13" s="1" t="str">
        <f>VLOOKUP(J:J,[4]Sheet2!A$1:B$65536,2,0)</f>
        <v>OŠ Galdovo</v>
      </c>
      <c r="Y13" s="1"/>
      <c r="Z13" s="1"/>
    </row>
    <row r="14" spans="1:26" x14ac:dyDescent="0.25">
      <c r="A14" s="1"/>
      <c r="B14" s="1" t="s">
        <v>59</v>
      </c>
      <c r="C14" s="1" t="s">
        <v>60</v>
      </c>
      <c r="D14" s="1" t="s">
        <v>61</v>
      </c>
      <c r="E14" s="1" t="s">
        <v>27</v>
      </c>
      <c r="F14" s="1">
        <v>38</v>
      </c>
      <c r="G14" s="1" t="s">
        <v>28</v>
      </c>
      <c r="H14" s="1" t="s">
        <v>36</v>
      </c>
      <c r="I14" s="1" t="s">
        <v>37</v>
      </c>
      <c r="J14" s="1">
        <v>301</v>
      </c>
      <c r="K14" s="1" t="s">
        <v>38</v>
      </c>
      <c r="L14" s="1">
        <v>3</v>
      </c>
      <c r="M14" s="1" t="s">
        <v>32</v>
      </c>
      <c r="N14" s="1">
        <v>9</v>
      </c>
      <c r="O14" s="1">
        <v>17</v>
      </c>
      <c r="P14" s="1"/>
      <c r="Q14" s="1"/>
      <c r="R14" s="1"/>
      <c r="S14" s="1"/>
      <c r="T14" s="1"/>
      <c r="U14" s="1"/>
      <c r="V14" s="1"/>
      <c r="W14" s="1"/>
      <c r="X14" s="1" t="str">
        <f>VLOOKUP(J:J,[4]Sheet2!A$1:B$65536,2,0)</f>
        <v>OŠ Gvozd</v>
      </c>
      <c r="Y14" s="1"/>
      <c r="Z14" s="1"/>
    </row>
    <row r="15" spans="1:26" x14ac:dyDescent="0.25">
      <c r="A15" s="1"/>
      <c r="B15" s="1" t="s">
        <v>45</v>
      </c>
      <c r="C15" s="1" t="s">
        <v>46</v>
      </c>
      <c r="D15" s="1" t="s">
        <v>47</v>
      </c>
      <c r="E15" s="1" t="s">
        <v>27</v>
      </c>
      <c r="F15" s="1">
        <v>38</v>
      </c>
      <c r="G15" s="1" t="s">
        <v>28</v>
      </c>
      <c r="H15" s="1" t="s">
        <v>48</v>
      </c>
      <c r="I15" s="1" t="s">
        <v>49</v>
      </c>
      <c r="J15" s="1">
        <v>290</v>
      </c>
      <c r="K15" s="1" t="s">
        <v>50</v>
      </c>
      <c r="L15" s="1">
        <v>3</v>
      </c>
      <c r="M15" s="1" t="s">
        <v>32</v>
      </c>
      <c r="N15" s="1">
        <v>10</v>
      </c>
      <c r="O15" s="1">
        <v>15</v>
      </c>
      <c r="P15" s="1"/>
      <c r="Q15" s="1"/>
      <c r="R15" s="1"/>
      <c r="S15" s="1"/>
      <c r="T15" s="1"/>
      <c r="U15" s="1"/>
      <c r="V15" s="1"/>
      <c r="W15" s="1"/>
      <c r="X15" s="1" t="str">
        <f>VLOOKUP(J:J,[4]Sheet2!A$1:B$65536,2,0)</f>
        <v>OŠ Jabukovac - Jabukovac</v>
      </c>
      <c r="Y15" s="1"/>
      <c r="Z15" s="1"/>
    </row>
    <row r="16" spans="1:26" x14ac:dyDescent="0.25">
      <c r="A16" s="1"/>
      <c r="B16" s="1" t="s">
        <v>51</v>
      </c>
      <c r="C16" s="1" t="s">
        <v>52</v>
      </c>
      <c r="D16" s="1" t="s">
        <v>53</v>
      </c>
      <c r="E16" s="1" t="s">
        <v>27</v>
      </c>
      <c r="F16" s="1">
        <v>38</v>
      </c>
      <c r="G16" s="1" t="s">
        <v>28</v>
      </c>
      <c r="H16" s="1" t="s">
        <v>54</v>
      </c>
      <c r="I16" s="1" t="s">
        <v>55</v>
      </c>
      <c r="J16" s="1">
        <v>265</v>
      </c>
      <c r="K16" s="1" t="s">
        <v>50</v>
      </c>
      <c r="L16" s="1">
        <v>3</v>
      </c>
      <c r="M16" s="1" t="s">
        <v>32</v>
      </c>
      <c r="N16" s="1">
        <v>10</v>
      </c>
      <c r="O16" s="1">
        <v>15</v>
      </c>
      <c r="P16" s="1"/>
      <c r="Q16" s="1"/>
      <c r="R16" s="1"/>
      <c r="S16" s="1"/>
      <c r="T16" s="1"/>
      <c r="U16" s="1"/>
      <c r="V16" s="1"/>
      <c r="W16" s="1"/>
      <c r="X16" s="1" t="str">
        <f>VLOOKUP(J:J,[4]Sheet2!A$1:B$65536,2,0)</f>
        <v>I. osnovna škola - Petrinja</v>
      </c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sortState ref="A2:V18">
    <sortCondition descending="1" ref="O1"/>
  </sortState>
  <dataValidations count="8">
    <dataValidation type="list" allowBlank="1" showErrorMessage="1" sqref="E2:E12">
      <formula1>$BA$1:$BA$24</formula1>
      <formula2>0</formula2>
    </dataValidation>
    <dataValidation type="list" allowBlank="1" showErrorMessage="1" sqref="R2:R16">
      <formula1>$BD$1:$BD$11</formula1>
      <formula2>0</formula2>
    </dataValidation>
    <dataValidation type="whole" allowBlank="1" showErrorMessage="1" sqref="F2:F16 A2:A12 A14:A16">
      <formula1>1</formula1>
      <formula2>2000</formula2>
    </dataValidation>
    <dataValidation type="whole" allowBlank="1" showErrorMessage="1" sqref="N2:N16">
      <formula1>1</formula1>
      <formula2>5555</formula2>
    </dataValidation>
    <dataValidation type="textLength" operator="equal" allowBlank="1" showErrorMessage="1" sqref="B2:B16">
      <formula1>11</formula1>
      <formula2>0</formula2>
    </dataValidation>
    <dataValidation type="decimal" allowBlank="1" showErrorMessage="1" sqref="O2:O16">
      <formula1>0</formula1>
      <formula2>1555</formula2>
    </dataValidation>
    <dataValidation allowBlank="1" showErrorMessage="1" sqref="J1:J16 G13:G16 E13:E16"/>
    <dataValidation type="list" allowBlank="1" showErrorMessage="1" sqref="G2:G12">
      <formula1>$BB$1:$BB$14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C1" workbookViewId="0">
      <selection activeCell="P7" sqref="P7"/>
    </sheetView>
  </sheetViews>
  <sheetFormatPr defaultRowHeight="15" x14ac:dyDescent="0.25"/>
  <cols>
    <col min="1" max="1" width="12.28515625" customWidth="1"/>
    <col min="2" max="2" width="16.140625" customWidth="1"/>
    <col min="3" max="3" width="12.42578125" customWidth="1"/>
    <col min="4" max="4" width="15.85546875" customWidth="1"/>
    <col min="5" max="5" width="13.28515625" customWidth="1"/>
    <col min="6" max="6" width="14.28515625" customWidth="1"/>
    <col min="7" max="7" width="13" customWidth="1"/>
    <col min="8" max="8" width="13.5703125" customWidth="1"/>
    <col min="9" max="9" width="18.140625" customWidth="1"/>
    <col min="12" max="12" width="12" customWidth="1"/>
    <col min="13" max="13" width="20.28515625" customWidth="1"/>
    <col min="14" max="14" width="15.5703125" customWidth="1"/>
    <col min="21" max="21" width="24.28515625" customWidth="1"/>
    <col min="24" max="24" width="28.140625" customWidth="1"/>
  </cols>
  <sheetData>
    <row r="1" spans="1:26" x14ac:dyDescent="0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/>
      <c r="X1" s="4" t="s">
        <v>22</v>
      </c>
      <c r="Y1" s="6"/>
      <c r="Z1" s="6"/>
    </row>
    <row r="2" spans="1:26" x14ac:dyDescent="0.25">
      <c r="A2" s="1"/>
      <c r="B2" s="1" t="s">
        <v>92</v>
      </c>
      <c r="C2" s="1" t="s">
        <v>93</v>
      </c>
      <c r="D2" s="1" t="s">
        <v>94</v>
      </c>
      <c r="E2" s="1" t="s">
        <v>27</v>
      </c>
      <c r="F2" s="1">
        <v>38</v>
      </c>
      <c r="G2" s="1" t="s">
        <v>95</v>
      </c>
      <c r="H2" s="1" t="s">
        <v>48</v>
      </c>
      <c r="I2" s="1" t="s">
        <v>49</v>
      </c>
      <c r="J2" s="1">
        <v>290</v>
      </c>
      <c r="K2" s="1" t="s">
        <v>50</v>
      </c>
      <c r="L2" s="1">
        <v>3</v>
      </c>
      <c r="M2" s="1" t="s">
        <v>32</v>
      </c>
      <c r="N2" s="1">
        <v>1</v>
      </c>
      <c r="O2" s="1">
        <v>38</v>
      </c>
      <c r="P2" s="1"/>
      <c r="Q2" s="1"/>
      <c r="R2" s="1"/>
      <c r="S2" s="1"/>
      <c r="T2" s="1"/>
      <c r="U2" s="1"/>
      <c r="V2" s="1"/>
      <c r="W2" s="1"/>
      <c r="X2" s="1" t="str">
        <f>VLOOKUP(J:J,[5]Sheet2!A$1:B$65536,2,0)</f>
        <v>OŠ Jabukovac - Jabukovac</v>
      </c>
      <c r="Y2" s="1"/>
      <c r="Z2" s="1"/>
    </row>
    <row r="3" spans="1:26" x14ac:dyDescent="0.25">
      <c r="A3" s="1"/>
      <c r="B3" s="1" t="s">
        <v>104</v>
      </c>
      <c r="C3" s="1" t="s">
        <v>105</v>
      </c>
      <c r="D3" s="1" t="s">
        <v>106</v>
      </c>
      <c r="E3" s="1" t="s">
        <v>27</v>
      </c>
      <c r="F3" s="1">
        <v>38</v>
      </c>
      <c r="G3" s="1" t="s">
        <v>95</v>
      </c>
      <c r="H3" s="1" t="s">
        <v>107</v>
      </c>
      <c r="I3" s="1" t="s">
        <v>108</v>
      </c>
      <c r="J3" s="1">
        <v>287</v>
      </c>
      <c r="K3" s="1" t="s">
        <v>67</v>
      </c>
      <c r="L3" s="1">
        <v>3</v>
      </c>
      <c r="M3" s="1" t="s">
        <v>32</v>
      </c>
      <c r="N3" s="1">
        <v>1</v>
      </c>
      <c r="O3" s="1">
        <v>38</v>
      </c>
      <c r="P3" s="1"/>
      <c r="Q3" s="1"/>
      <c r="R3" s="1"/>
      <c r="S3" s="1"/>
      <c r="T3" s="1"/>
      <c r="U3" s="1"/>
      <c r="V3" s="1"/>
      <c r="W3" s="1"/>
      <c r="X3" s="1" t="str">
        <f>VLOOKUP(J:J,[5]Sheet2!A$1:B$65536,2,0)</f>
        <v>OŠ Sela</v>
      </c>
      <c r="Y3" s="1"/>
      <c r="Z3" s="1"/>
    </row>
    <row r="4" spans="1:26" x14ac:dyDescent="0.25">
      <c r="A4" s="1"/>
      <c r="B4" s="1" t="s">
        <v>152</v>
      </c>
      <c r="C4" s="1" t="s">
        <v>153</v>
      </c>
      <c r="D4" s="1" t="s">
        <v>154</v>
      </c>
      <c r="E4" s="1" t="s">
        <v>27</v>
      </c>
      <c r="F4" s="1">
        <v>38</v>
      </c>
      <c r="G4" s="1" t="s">
        <v>95</v>
      </c>
      <c r="H4" s="1" t="s">
        <v>123</v>
      </c>
      <c r="I4" s="1" t="s">
        <v>124</v>
      </c>
      <c r="J4" s="1">
        <v>318</v>
      </c>
      <c r="K4" s="1" t="s">
        <v>125</v>
      </c>
      <c r="L4" s="1">
        <v>3</v>
      </c>
      <c r="M4" s="1" t="s">
        <v>32</v>
      </c>
      <c r="N4" s="1">
        <v>2</v>
      </c>
      <c r="O4" s="1">
        <v>37</v>
      </c>
      <c r="P4" s="1"/>
      <c r="Q4" s="1"/>
      <c r="R4" s="1"/>
      <c r="S4" s="1"/>
      <c r="T4" s="1"/>
      <c r="U4" s="1"/>
      <c r="V4" s="1"/>
      <c r="W4" s="1"/>
      <c r="X4" s="1" t="str">
        <f>VLOOKUP(J:J,[5]Sheet2!A$1:B$65536,2,0)</f>
        <v>OŠ Popovača</v>
      </c>
      <c r="Y4" s="1"/>
      <c r="Z4" s="1"/>
    </row>
    <row r="5" spans="1:26" x14ac:dyDescent="0.25">
      <c r="A5" s="1"/>
      <c r="B5" s="1" t="s">
        <v>109</v>
      </c>
      <c r="C5" s="1" t="s">
        <v>110</v>
      </c>
      <c r="D5" s="1" t="s">
        <v>111</v>
      </c>
      <c r="E5" s="1" t="s">
        <v>27</v>
      </c>
      <c r="F5" s="1">
        <v>38</v>
      </c>
      <c r="G5" s="1" t="s">
        <v>95</v>
      </c>
      <c r="H5" s="1" t="s">
        <v>112</v>
      </c>
      <c r="I5" s="1" t="s">
        <v>113</v>
      </c>
      <c r="J5" s="1">
        <v>334</v>
      </c>
      <c r="K5" s="1" t="s">
        <v>114</v>
      </c>
      <c r="L5" s="1">
        <v>3</v>
      </c>
      <c r="M5" s="1" t="s">
        <v>32</v>
      </c>
      <c r="N5" s="1">
        <v>3</v>
      </c>
      <c r="O5" s="1">
        <v>33</v>
      </c>
      <c r="P5" s="1"/>
      <c r="Q5" s="1"/>
      <c r="R5" s="1"/>
      <c r="S5" s="1"/>
      <c r="T5" s="1"/>
      <c r="U5" s="1"/>
      <c r="V5" s="1"/>
      <c r="W5" s="1"/>
      <c r="X5" s="1" t="str">
        <f>VLOOKUP(J:J,[5]Sheet2!A$1:B$65536,2,0)</f>
        <v>OŠ Vladimir Nazor - Topusko</v>
      </c>
      <c r="Y5" s="1"/>
      <c r="Z5" s="1"/>
    </row>
    <row r="6" spans="1:26" x14ac:dyDescent="0.25">
      <c r="A6" s="1"/>
      <c r="B6" s="1" t="s">
        <v>96</v>
      </c>
      <c r="C6" s="1" t="s">
        <v>97</v>
      </c>
      <c r="D6" s="1" t="s">
        <v>98</v>
      </c>
      <c r="E6" s="1" t="s">
        <v>27</v>
      </c>
      <c r="F6" s="1">
        <v>38</v>
      </c>
      <c r="G6" s="1" t="s">
        <v>95</v>
      </c>
      <c r="H6" s="1" t="s">
        <v>99</v>
      </c>
      <c r="I6" s="1" t="s">
        <v>100</v>
      </c>
      <c r="J6" s="1">
        <v>244</v>
      </c>
      <c r="K6" s="1" t="s">
        <v>85</v>
      </c>
      <c r="L6" s="1">
        <v>3</v>
      </c>
      <c r="M6" s="1" t="s">
        <v>32</v>
      </c>
      <c r="N6" s="1">
        <v>4</v>
      </c>
      <c r="O6" s="1">
        <v>30</v>
      </c>
      <c r="P6" s="1"/>
      <c r="Q6" s="1"/>
      <c r="R6" s="1"/>
      <c r="S6" s="1"/>
      <c r="T6" s="1"/>
      <c r="U6" s="1"/>
      <c r="V6" s="1"/>
      <c r="W6" s="1"/>
      <c r="X6" s="1" t="str">
        <f>VLOOKUP(J:J,[5]Sheet2!A$1:B$65536,2,0)</f>
        <v>OŠ Mate Lovraka - Kutina</v>
      </c>
      <c r="Y6" s="1"/>
      <c r="Z6" s="1"/>
    </row>
    <row r="7" spans="1:26" x14ac:dyDescent="0.25">
      <c r="A7" s="1"/>
      <c r="B7" s="1" t="s">
        <v>138</v>
      </c>
      <c r="C7" s="1" t="s">
        <v>139</v>
      </c>
      <c r="D7" s="1" t="s">
        <v>140</v>
      </c>
      <c r="E7" s="1" t="s">
        <v>27</v>
      </c>
      <c r="F7" s="1">
        <v>38</v>
      </c>
      <c r="G7" s="1" t="s">
        <v>95</v>
      </c>
      <c r="H7" s="1" t="s">
        <v>123</v>
      </c>
      <c r="I7" s="1" t="s">
        <v>124</v>
      </c>
      <c r="J7" s="1">
        <v>318</v>
      </c>
      <c r="K7" s="1" t="s">
        <v>125</v>
      </c>
      <c r="L7" s="1">
        <v>3</v>
      </c>
      <c r="M7" s="1" t="s">
        <v>32</v>
      </c>
      <c r="N7" s="1">
        <v>5</v>
      </c>
      <c r="O7" s="1">
        <v>29</v>
      </c>
      <c r="P7" s="1"/>
      <c r="Q7" s="1"/>
      <c r="R7" s="1"/>
      <c r="S7" s="1"/>
      <c r="T7" s="1"/>
      <c r="U7" s="1"/>
      <c r="V7" s="1"/>
      <c r="W7" s="1"/>
      <c r="X7" s="1" t="str">
        <f>VLOOKUP(J:J,[5]Sheet2!A$1:B$65536,2,0)</f>
        <v>OŠ Popovača</v>
      </c>
      <c r="Y7" s="1"/>
      <c r="Z7" s="1"/>
    </row>
    <row r="8" spans="1:26" x14ac:dyDescent="0.25">
      <c r="A8" s="1"/>
      <c r="B8" s="1" t="s">
        <v>120</v>
      </c>
      <c r="C8" s="1" t="s">
        <v>121</v>
      </c>
      <c r="D8" s="1" t="s">
        <v>122</v>
      </c>
      <c r="E8" s="1" t="s">
        <v>27</v>
      </c>
      <c r="F8" s="1">
        <v>38</v>
      </c>
      <c r="G8" s="1" t="s">
        <v>95</v>
      </c>
      <c r="H8" s="1" t="s">
        <v>123</v>
      </c>
      <c r="I8" s="1" t="s">
        <v>124</v>
      </c>
      <c r="J8" s="1">
        <v>318</v>
      </c>
      <c r="K8" s="1" t="s">
        <v>125</v>
      </c>
      <c r="L8" s="1">
        <v>3</v>
      </c>
      <c r="M8" s="1" t="s">
        <v>32</v>
      </c>
      <c r="N8" s="1">
        <v>6</v>
      </c>
      <c r="O8" s="1">
        <v>27</v>
      </c>
      <c r="P8" s="1"/>
      <c r="Q8" s="1"/>
      <c r="R8" s="1"/>
      <c r="S8" s="1"/>
      <c r="T8" s="1"/>
      <c r="U8" s="1"/>
      <c r="V8" s="1"/>
      <c r="W8" s="1"/>
      <c r="X8" s="1" t="str">
        <f>VLOOKUP(J:J,[6]Sheet2!A$1:B$65536,2,0)</f>
        <v>OŠ Popovača</v>
      </c>
      <c r="Y8" s="1"/>
      <c r="Z8" s="1"/>
    </row>
    <row r="9" spans="1:26" x14ac:dyDescent="0.25">
      <c r="A9" s="1"/>
      <c r="B9" s="1" t="s">
        <v>149</v>
      </c>
      <c r="C9" s="1" t="s">
        <v>150</v>
      </c>
      <c r="D9" s="1" t="s">
        <v>151</v>
      </c>
      <c r="E9" s="1" t="s">
        <v>27</v>
      </c>
      <c r="F9" s="1">
        <v>38</v>
      </c>
      <c r="G9" s="1" t="s">
        <v>95</v>
      </c>
      <c r="H9" s="1" t="s">
        <v>36</v>
      </c>
      <c r="I9" s="1" t="s">
        <v>37</v>
      </c>
      <c r="J9" s="1">
        <v>301</v>
      </c>
      <c r="K9" s="1" t="s">
        <v>38</v>
      </c>
      <c r="L9" s="1">
        <v>3</v>
      </c>
      <c r="M9" s="1" t="s">
        <v>32</v>
      </c>
      <c r="N9" s="1">
        <v>7</v>
      </c>
      <c r="O9" s="1">
        <v>26</v>
      </c>
      <c r="P9" s="1"/>
      <c r="Q9" s="1"/>
      <c r="R9" s="1"/>
      <c r="S9" s="1"/>
      <c r="T9" s="1"/>
      <c r="U9" s="1"/>
      <c r="V9" s="1"/>
      <c r="W9" s="1"/>
      <c r="X9" s="1" t="str">
        <f>VLOOKUP(J:J,[6]Sheet2!A$1:B$65536,2,0)</f>
        <v>OŠ Gvozd</v>
      </c>
      <c r="Y9" s="1"/>
      <c r="Z9" s="1"/>
    </row>
    <row r="10" spans="1:26" x14ac:dyDescent="0.25">
      <c r="A10" s="1"/>
      <c r="B10" s="1" t="s">
        <v>126</v>
      </c>
      <c r="C10" s="1" t="s">
        <v>127</v>
      </c>
      <c r="D10" s="1" t="s">
        <v>70</v>
      </c>
      <c r="E10" s="1" t="s">
        <v>27</v>
      </c>
      <c r="F10" s="1">
        <v>38</v>
      </c>
      <c r="G10" s="1" t="s">
        <v>95</v>
      </c>
      <c r="H10" s="1" t="s">
        <v>128</v>
      </c>
      <c r="I10" s="1" t="s">
        <v>72</v>
      </c>
      <c r="J10" s="1">
        <v>283</v>
      </c>
      <c r="K10" s="1" t="s">
        <v>67</v>
      </c>
      <c r="L10" s="1">
        <v>3</v>
      </c>
      <c r="M10" s="1" t="s">
        <v>73</v>
      </c>
      <c r="N10" s="1">
        <v>8</v>
      </c>
      <c r="O10" s="1">
        <v>23</v>
      </c>
      <c r="P10" s="1"/>
      <c r="Q10" s="1"/>
      <c r="R10" s="1"/>
      <c r="S10" s="1"/>
      <c r="T10" s="1"/>
      <c r="U10" s="1"/>
      <c r="V10" s="1"/>
      <c r="W10" s="1"/>
      <c r="X10" s="1" t="str">
        <f>VLOOKUP(J:J,[7]Sheet2!A:B,2,0)</f>
        <v>OŠ Galdovo</v>
      </c>
      <c r="Y10" s="1"/>
      <c r="Z10" s="1"/>
    </row>
    <row r="11" spans="1:26" x14ac:dyDescent="0.25">
      <c r="A11" s="1"/>
      <c r="B11" s="1" t="s">
        <v>135</v>
      </c>
      <c r="C11" s="1" t="s">
        <v>136</v>
      </c>
      <c r="D11" s="1" t="s">
        <v>137</v>
      </c>
      <c r="E11" s="1" t="s">
        <v>27</v>
      </c>
      <c r="F11" s="1">
        <v>38</v>
      </c>
      <c r="G11" s="1" t="s">
        <v>95</v>
      </c>
      <c r="H11" s="1" t="s">
        <v>128</v>
      </c>
      <c r="I11" s="1" t="s">
        <v>72</v>
      </c>
      <c r="J11" s="1">
        <v>283</v>
      </c>
      <c r="K11" s="1" t="s">
        <v>67</v>
      </c>
      <c r="L11" s="1">
        <v>3</v>
      </c>
      <c r="M11" s="1" t="s">
        <v>73</v>
      </c>
      <c r="N11" s="1">
        <v>9</v>
      </c>
      <c r="O11" s="1">
        <v>22</v>
      </c>
      <c r="P11" s="1"/>
      <c r="Q11" s="1"/>
      <c r="R11" s="1"/>
      <c r="S11" s="1"/>
      <c r="T11" s="1"/>
      <c r="U11" s="1"/>
      <c r="V11" s="1"/>
      <c r="W11" s="1"/>
      <c r="X11" s="1" t="str">
        <f>VLOOKUP(J:J,[8]Sheet2!A$1:B$65536,2,0)</f>
        <v>OŠ Galdovo</v>
      </c>
      <c r="Y11" s="1"/>
      <c r="Z11" s="1"/>
    </row>
    <row r="12" spans="1:26" x14ac:dyDescent="0.25">
      <c r="A12" s="1"/>
      <c r="B12" s="1" t="s">
        <v>158</v>
      </c>
      <c r="C12" s="1" t="s">
        <v>159</v>
      </c>
      <c r="D12" s="1" t="s">
        <v>160</v>
      </c>
      <c r="E12" s="1" t="s">
        <v>27</v>
      </c>
      <c r="F12" s="1">
        <v>38</v>
      </c>
      <c r="G12" s="1" t="s">
        <v>95</v>
      </c>
      <c r="H12" s="1" t="s">
        <v>131</v>
      </c>
      <c r="I12" s="1" t="s">
        <v>132</v>
      </c>
      <c r="J12" s="1">
        <v>273</v>
      </c>
      <c r="K12" s="1" t="s">
        <v>67</v>
      </c>
      <c r="L12" s="1" t="s">
        <v>133</v>
      </c>
      <c r="M12" s="1" t="s">
        <v>134</v>
      </c>
      <c r="N12" s="1">
        <v>9</v>
      </c>
      <c r="O12" s="1">
        <v>22</v>
      </c>
      <c r="P12" s="1"/>
      <c r="Q12" s="1"/>
      <c r="R12" s="1"/>
      <c r="S12" s="1"/>
      <c r="T12" s="1"/>
      <c r="U12" s="1"/>
      <c r="V12" s="1"/>
      <c r="W12" s="1"/>
      <c r="X12" s="1" t="str">
        <f>VLOOKUP(J:J,[8]Sheet2!A$1:B$65536,2,0)</f>
        <v xml:space="preserve">OŠ Ivana Kukuljevića - Sisak </v>
      </c>
      <c r="Y12" s="1"/>
      <c r="Z12" s="1"/>
    </row>
    <row r="13" spans="1:26" x14ac:dyDescent="0.25">
      <c r="A13" s="1"/>
      <c r="B13" s="1" t="s">
        <v>155</v>
      </c>
      <c r="C13" s="1" t="s">
        <v>156</v>
      </c>
      <c r="D13" s="1" t="s">
        <v>157</v>
      </c>
      <c r="E13" s="1" t="s">
        <v>27</v>
      </c>
      <c r="F13" s="1">
        <v>38</v>
      </c>
      <c r="G13" s="1" t="s">
        <v>95</v>
      </c>
      <c r="H13" s="1" t="s">
        <v>144</v>
      </c>
      <c r="I13" s="1" t="s">
        <v>145</v>
      </c>
      <c r="J13" s="1">
        <v>278</v>
      </c>
      <c r="K13" s="1" t="s">
        <v>67</v>
      </c>
      <c r="L13" s="1">
        <v>3</v>
      </c>
      <c r="M13" s="1" t="s">
        <v>32</v>
      </c>
      <c r="N13" s="1">
        <v>10</v>
      </c>
      <c r="O13" s="1">
        <v>20</v>
      </c>
      <c r="P13" s="1"/>
      <c r="Q13" s="1"/>
      <c r="R13" s="1"/>
      <c r="S13" s="1"/>
      <c r="T13" s="1"/>
      <c r="U13" s="1"/>
      <c r="V13" s="1"/>
      <c r="W13" s="1"/>
      <c r="X13" s="1" t="str">
        <f>VLOOKUP(J:J,[8]Sheet2!A$1:B$65536,2,0)</f>
        <v>OŠ Braća Bobetko - Sisak</v>
      </c>
      <c r="Y13" s="1"/>
      <c r="Z13" s="1"/>
    </row>
    <row r="14" spans="1:26" x14ac:dyDescent="0.25">
      <c r="A14" s="1"/>
      <c r="B14" s="1" t="s">
        <v>101</v>
      </c>
      <c r="C14" s="1" t="s">
        <v>102</v>
      </c>
      <c r="D14" s="1" t="s">
        <v>103</v>
      </c>
      <c r="E14" s="1" t="s">
        <v>27</v>
      </c>
      <c r="F14" s="1">
        <v>38</v>
      </c>
      <c r="G14" s="1" t="s">
        <v>95</v>
      </c>
      <c r="H14" s="1" t="s">
        <v>36</v>
      </c>
      <c r="I14" s="1" t="s">
        <v>37</v>
      </c>
      <c r="J14" s="1">
        <v>301</v>
      </c>
      <c r="K14" s="1" t="s">
        <v>38</v>
      </c>
      <c r="L14" s="1">
        <v>3</v>
      </c>
      <c r="M14" s="1" t="s">
        <v>32</v>
      </c>
      <c r="N14" s="1">
        <v>11</v>
      </c>
      <c r="O14" s="1">
        <v>19</v>
      </c>
      <c r="P14" s="1"/>
      <c r="Q14" s="1"/>
      <c r="R14" s="1"/>
      <c r="S14" s="1"/>
      <c r="T14" s="1"/>
      <c r="U14" s="1"/>
      <c r="V14" s="1"/>
      <c r="W14" s="1"/>
      <c r="X14" s="1" t="str">
        <f>VLOOKUP(J:J,[8]Sheet2!A$1:B$65536,2,0)</f>
        <v>OŠ Gvozd</v>
      </c>
      <c r="Y14" s="1"/>
      <c r="Z14" s="1"/>
    </row>
    <row r="15" spans="1:26" x14ac:dyDescent="0.25">
      <c r="A15" s="1"/>
      <c r="B15" s="1" t="s">
        <v>141</v>
      </c>
      <c r="C15" s="1" t="s">
        <v>142</v>
      </c>
      <c r="D15" s="1" t="s">
        <v>143</v>
      </c>
      <c r="E15" s="1" t="s">
        <v>27</v>
      </c>
      <c r="F15" s="1">
        <v>38</v>
      </c>
      <c r="G15" s="1" t="s">
        <v>95</v>
      </c>
      <c r="H15" s="1" t="s">
        <v>144</v>
      </c>
      <c r="I15" s="1" t="s">
        <v>145</v>
      </c>
      <c r="J15" s="1">
        <v>278</v>
      </c>
      <c r="K15" s="1" t="s">
        <v>67</v>
      </c>
      <c r="L15" s="1">
        <v>3</v>
      </c>
      <c r="M15" s="1" t="s">
        <v>32</v>
      </c>
      <c r="N15" s="1">
        <v>12</v>
      </c>
      <c r="O15" s="1">
        <v>18</v>
      </c>
      <c r="P15" s="1"/>
      <c r="Q15" s="1"/>
      <c r="R15" s="1"/>
      <c r="S15" s="1"/>
      <c r="T15" s="1"/>
      <c r="U15" s="1"/>
      <c r="V15" s="1"/>
      <c r="W15" s="1"/>
      <c r="X15" s="1" t="str">
        <f>VLOOKUP(J:J,[8]Sheet2!A$1:B$65536,2,0)</f>
        <v>OŠ Braća Bobetko - Sisak</v>
      </c>
      <c r="Y15" s="1"/>
      <c r="Z15" s="1"/>
    </row>
    <row r="16" spans="1:26" x14ac:dyDescent="0.25">
      <c r="A16" s="1"/>
      <c r="B16" s="1" t="s">
        <v>146</v>
      </c>
      <c r="C16" s="1" t="s">
        <v>147</v>
      </c>
      <c r="D16" s="1" t="s">
        <v>148</v>
      </c>
      <c r="E16" s="1" t="s">
        <v>27</v>
      </c>
      <c r="F16" s="1">
        <v>38</v>
      </c>
      <c r="G16" s="1" t="s">
        <v>95</v>
      </c>
      <c r="H16" s="1" t="s">
        <v>144</v>
      </c>
      <c r="I16" s="1" t="s">
        <v>145</v>
      </c>
      <c r="J16" s="1">
        <v>278</v>
      </c>
      <c r="K16" s="1" t="s">
        <v>67</v>
      </c>
      <c r="L16" s="1">
        <v>3</v>
      </c>
      <c r="M16" s="1" t="s">
        <v>32</v>
      </c>
      <c r="N16" s="1">
        <v>13</v>
      </c>
      <c r="O16" s="1">
        <v>17</v>
      </c>
      <c r="P16" s="1"/>
      <c r="Q16" s="1"/>
      <c r="R16" s="1"/>
      <c r="S16" s="1"/>
      <c r="T16" s="1"/>
      <c r="U16" s="1"/>
      <c r="V16" s="1"/>
      <c r="W16" s="1"/>
      <c r="X16" s="1" t="str">
        <f>VLOOKUP(J:J,[8]Sheet2!A$1:B$65536,2,0)</f>
        <v>OŠ Braća Bobetko - Sisak</v>
      </c>
      <c r="Y16" s="1"/>
      <c r="Z16" s="1"/>
    </row>
    <row r="17" spans="1:26" x14ac:dyDescent="0.25">
      <c r="A17" s="1"/>
      <c r="B17" s="1" t="s">
        <v>129</v>
      </c>
      <c r="C17" s="1" t="s">
        <v>90</v>
      </c>
      <c r="D17" s="1" t="s">
        <v>130</v>
      </c>
      <c r="E17" s="1" t="s">
        <v>27</v>
      </c>
      <c r="F17" s="1">
        <v>38</v>
      </c>
      <c r="G17" s="1" t="s">
        <v>95</v>
      </c>
      <c r="H17" s="1" t="s">
        <v>131</v>
      </c>
      <c r="I17" s="1" t="s">
        <v>132</v>
      </c>
      <c r="J17" s="1">
        <v>273</v>
      </c>
      <c r="K17" s="1" t="s">
        <v>67</v>
      </c>
      <c r="L17" s="1" t="s">
        <v>133</v>
      </c>
      <c r="M17" s="1" t="s">
        <v>134</v>
      </c>
      <c r="N17" s="1">
        <v>14</v>
      </c>
      <c r="O17" s="1">
        <v>15</v>
      </c>
      <c r="P17" s="1"/>
      <c r="Q17" s="1"/>
      <c r="R17" s="1"/>
      <c r="S17" s="1"/>
      <c r="T17" s="1"/>
      <c r="U17" s="1"/>
      <c r="V17" s="1"/>
      <c r="W17" s="1"/>
      <c r="X17" s="1" t="str">
        <f>VLOOKUP(J:J,[8]Sheet2!A$1:B$65536,2,0)</f>
        <v xml:space="preserve">OŠ Ivana Kukuljevića - Sisak </v>
      </c>
      <c r="Y17" s="1"/>
      <c r="Z17" s="1"/>
    </row>
    <row r="18" spans="1:26" x14ac:dyDescent="0.25">
      <c r="A18" s="1"/>
      <c r="B18" s="1" t="s">
        <v>115</v>
      </c>
      <c r="C18" s="1" t="s">
        <v>116</v>
      </c>
      <c r="D18" s="1" t="s">
        <v>117</v>
      </c>
      <c r="E18" s="1" t="s">
        <v>27</v>
      </c>
      <c r="F18" s="1">
        <v>38</v>
      </c>
      <c r="G18" s="1" t="s">
        <v>95</v>
      </c>
      <c r="H18" s="1" t="s">
        <v>118</v>
      </c>
      <c r="I18" s="1" t="s">
        <v>119</v>
      </c>
      <c r="J18" s="1">
        <v>252</v>
      </c>
      <c r="K18" s="1" t="s">
        <v>85</v>
      </c>
      <c r="L18" s="1">
        <v>3</v>
      </c>
      <c r="M18" s="1" t="s">
        <v>32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 t="str">
        <f>VLOOKUP(J:J,[8]Sheet2!A$1:B$65536,2,0)</f>
        <v>OŠ Stjepana Kefelje</v>
      </c>
      <c r="Y18" s="1"/>
      <c r="Z18" s="1"/>
    </row>
    <row r="19" spans="1:26" x14ac:dyDescent="0.25">
      <c r="A19" s="1"/>
      <c r="B19" s="1" t="s">
        <v>161</v>
      </c>
      <c r="C19" s="1" t="s">
        <v>136</v>
      </c>
      <c r="D19" s="1" t="s">
        <v>162</v>
      </c>
      <c r="E19" s="1" t="s">
        <v>27</v>
      </c>
      <c r="F19" s="1">
        <v>38</v>
      </c>
      <c r="G19" s="1" t="s">
        <v>95</v>
      </c>
      <c r="H19" s="1" t="s">
        <v>163</v>
      </c>
      <c r="I19" s="1" t="s">
        <v>164</v>
      </c>
      <c r="J19" s="1">
        <v>275</v>
      </c>
      <c r="K19" s="1" t="s">
        <v>67</v>
      </c>
      <c r="L19" s="1">
        <v>3</v>
      </c>
      <c r="M19" s="1" t="s">
        <v>32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 t="str">
        <f>VLOOKUP(J:J,[8]Sheet2!A$1:B$65536,2,0)</f>
        <v>OŠ 22. lipnja</v>
      </c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</sheetData>
  <sortState ref="A2:V21">
    <sortCondition descending="1" ref="O1"/>
  </sortState>
  <dataValidations count="8">
    <dataValidation type="list" allowBlank="1" showErrorMessage="1" sqref="E2:E10">
      <formula1>$BA$1:$BA$24</formula1>
      <formula2>0</formula2>
    </dataValidation>
    <dataValidation type="list" allowBlank="1" showErrorMessage="1" sqref="R2:R19">
      <formula1>$BD$1:$BD$11</formula1>
      <formula2>0</formula2>
    </dataValidation>
    <dataValidation type="whole" allowBlank="1" showErrorMessage="1" sqref="A2:A19 F2:F10">
      <formula1>1</formula1>
      <formula2>2000</formula2>
    </dataValidation>
    <dataValidation type="whole" allowBlank="1" showErrorMessage="1" sqref="N2:N19">
      <formula1>1</formula1>
      <formula2>5555</formula2>
    </dataValidation>
    <dataValidation type="textLength" operator="equal" allowBlank="1" showErrorMessage="1" sqref="B2:B19">
      <formula1>11</formula1>
      <formula2>0</formula2>
    </dataValidation>
    <dataValidation type="decimal" allowBlank="1" showErrorMessage="1" sqref="O2:O19">
      <formula1>0</formula1>
      <formula2>1555</formula2>
    </dataValidation>
    <dataValidation allowBlank="1" showErrorMessage="1" sqref="J1:J19 E11:G19"/>
    <dataValidation type="list" allowBlank="1" showErrorMessage="1" sqref="G2:G10">
      <formula1>$BB$1:$BB$14</formula1>
    </dataValidation>
  </dataValidation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C1" zoomScale="90" zoomScaleNormal="90" workbookViewId="0">
      <selection activeCell="O1" sqref="O1:O1048576"/>
    </sheetView>
  </sheetViews>
  <sheetFormatPr defaultRowHeight="15" x14ac:dyDescent="0.25"/>
  <cols>
    <col min="1" max="1" width="14.85546875" customWidth="1"/>
    <col min="2" max="2" width="16" customWidth="1"/>
    <col min="3" max="3" width="13.85546875" customWidth="1"/>
    <col min="4" max="4" width="19.42578125" customWidth="1"/>
    <col min="5" max="5" width="14.42578125" customWidth="1"/>
    <col min="6" max="6" width="13.140625" customWidth="1"/>
    <col min="7" max="7" width="14.42578125" customWidth="1"/>
    <col min="8" max="8" width="15.42578125" customWidth="1"/>
    <col min="9" max="9" width="18.7109375" customWidth="1"/>
    <col min="13" max="13" width="22.5703125" customWidth="1"/>
    <col min="14" max="14" width="17" customWidth="1"/>
    <col min="21" max="21" width="20" customWidth="1"/>
    <col min="23" max="23" width="21" customWidth="1"/>
  </cols>
  <sheetData>
    <row r="1" spans="1:23" x14ac:dyDescent="0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</row>
    <row r="2" spans="1:23" x14ac:dyDescent="0.25">
      <c r="A2" s="1"/>
      <c r="B2" s="1" t="s">
        <v>172</v>
      </c>
      <c r="C2" s="1" t="s">
        <v>173</v>
      </c>
      <c r="D2" s="1" t="s">
        <v>174</v>
      </c>
      <c r="E2" s="1" t="s">
        <v>27</v>
      </c>
      <c r="F2" s="1">
        <v>38</v>
      </c>
      <c r="G2" s="1" t="s">
        <v>168</v>
      </c>
      <c r="H2" s="1" t="s">
        <v>175</v>
      </c>
      <c r="I2" s="1" t="s">
        <v>176</v>
      </c>
      <c r="J2" s="1">
        <v>2381</v>
      </c>
      <c r="K2" s="1" t="s">
        <v>67</v>
      </c>
      <c r="L2" s="1">
        <v>3</v>
      </c>
      <c r="M2" s="1" t="s">
        <v>177</v>
      </c>
      <c r="N2" s="1">
        <v>1</v>
      </c>
      <c r="O2" s="1">
        <v>34</v>
      </c>
      <c r="P2" s="1"/>
      <c r="Q2" s="1"/>
      <c r="R2" s="1"/>
      <c r="S2" s="1"/>
      <c r="T2" s="1"/>
      <c r="U2" s="1"/>
      <c r="V2" s="1"/>
      <c r="W2" s="1" t="str">
        <f>VLOOKUP(J:J,[9]Sheet2!A$1:B$65536,2,0)</f>
        <v>Gimnazija Sisak</v>
      </c>
    </row>
    <row r="3" spans="1:23" x14ac:dyDescent="0.25">
      <c r="A3" s="1"/>
      <c r="B3" s="1" t="s">
        <v>165</v>
      </c>
      <c r="C3" s="1" t="s">
        <v>166</v>
      </c>
      <c r="D3" s="1" t="s">
        <v>167</v>
      </c>
      <c r="E3" s="1" t="s">
        <v>27</v>
      </c>
      <c r="F3" s="1">
        <v>38</v>
      </c>
      <c r="G3" s="1" t="s">
        <v>168</v>
      </c>
      <c r="H3" s="1" t="s">
        <v>169</v>
      </c>
      <c r="I3" s="1" t="s">
        <v>170</v>
      </c>
      <c r="J3" s="1">
        <v>2373</v>
      </c>
      <c r="K3" s="1" t="s">
        <v>171</v>
      </c>
      <c r="L3" s="1">
        <v>3</v>
      </c>
      <c r="M3" s="1" t="s">
        <v>32</v>
      </c>
      <c r="N3" s="1">
        <v>2</v>
      </c>
      <c r="O3" s="1">
        <v>26</v>
      </c>
      <c r="P3" s="1"/>
      <c r="Q3" s="1"/>
      <c r="R3" s="1"/>
      <c r="S3" s="1"/>
      <c r="T3" s="1"/>
      <c r="U3" s="1"/>
      <c r="V3" s="1"/>
      <c r="W3" s="1" t="str">
        <f>VLOOKUP(J:J,[10]Sheet2!A$1:B$65536,2,0)</f>
        <v>SŠ Glina</v>
      </c>
    </row>
    <row r="4" spans="1:23" x14ac:dyDescent="0.25">
      <c r="A4" s="1"/>
      <c r="B4" s="1" t="s">
        <v>178</v>
      </c>
      <c r="C4" s="1" t="s">
        <v>179</v>
      </c>
      <c r="D4" s="1" t="s">
        <v>180</v>
      </c>
      <c r="E4" s="1" t="s">
        <v>27</v>
      </c>
      <c r="F4" s="1">
        <v>38</v>
      </c>
      <c r="G4" s="1" t="s">
        <v>168</v>
      </c>
      <c r="H4" s="1" t="s">
        <v>169</v>
      </c>
      <c r="I4" s="1" t="s">
        <v>170</v>
      </c>
      <c r="J4" s="1">
        <v>2373</v>
      </c>
      <c r="K4" s="1" t="s">
        <v>171</v>
      </c>
      <c r="L4" s="1">
        <v>3</v>
      </c>
      <c r="M4" s="1" t="s">
        <v>32</v>
      </c>
      <c r="N4" s="1">
        <v>3</v>
      </c>
      <c r="O4" s="1">
        <v>19</v>
      </c>
      <c r="P4" s="1"/>
      <c r="Q4" s="1"/>
      <c r="R4" s="1"/>
      <c r="S4" s="1"/>
      <c r="T4" s="1"/>
      <c r="U4" s="1"/>
      <c r="V4" s="1"/>
      <c r="W4" s="1" t="str">
        <f>VLOOKUP(J:J,[10]Sheet2!A$1:B$65536,2,0)</f>
        <v>SŠ Glina</v>
      </c>
    </row>
    <row r="5" spans="1:23" x14ac:dyDescent="0.25">
      <c r="A5" s="1"/>
      <c r="B5" s="1" t="s">
        <v>181</v>
      </c>
      <c r="C5" s="1" t="s">
        <v>182</v>
      </c>
      <c r="D5" s="1" t="s">
        <v>183</v>
      </c>
      <c r="E5" s="1" t="s">
        <v>27</v>
      </c>
      <c r="F5" s="1">
        <v>38</v>
      </c>
      <c r="G5" s="1" t="s">
        <v>168</v>
      </c>
      <c r="H5" s="1" t="s">
        <v>184</v>
      </c>
      <c r="I5" s="1" t="s">
        <v>185</v>
      </c>
      <c r="J5" s="1">
        <v>2380</v>
      </c>
      <c r="K5" s="1" t="s">
        <v>50</v>
      </c>
      <c r="L5" s="1">
        <v>3</v>
      </c>
      <c r="M5" s="1" t="s">
        <v>186</v>
      </c>
      <c r="N5" s="1">
        <v>4</v>
      </c>
      <c r="O5" s="1">
        <v>9</v>
      </c>
      <c r="P5" s="1"/>
      <c r="Q5" s="1"/>
      <c r="R5" s="1"/>
      <c r="S5" s="1"/>
      <c r="T5" s="1"/>
      <c r="U5" s="1"/>
      <c r="V5" s="1"/>
      <c r="W5" s="1" t="str">
        <f>VLOOKUP(J:J,[11]Sheet2!A$1:B$65536,2,0)</f>
        <v>SŠ Petrinja</v>
      </c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</sheetData>
  <sortState ref="A2:W6">
    <sortCondition descending="1" ref="O1"/>
  </sortState>
  <dataValidations count="11">
    <dataValidation type="list" allowBlank="1" showErrorMessage="1" sqref="E3:E5">
      <formula1>$BA$1:$BA$24</formula1>
      <formula2>0</formula2>
    </dataValidation>
    <dataValidation type="list" allowBlank="1" showErrorMessage="1" sqref="R3:R5">
      <formula1>$BD$1:$BD$11</formula1>
      <formula2>0</formula2>
    </dataValidation>
    <dataValidation type="list" allowBlank="1" showErrorMessage="1" sqref="G3:G5">
      <formula1>$BB$1:$BB$14</formula1>
    </dataValidation>
    <dataValidation type="textLength" operator="equal" allowBlank="1" showErrorMessage="1" sqref="B2:B4">
      <formula1>11</formula1>
      <formula2>0</formula2>
    </dataValidation>
    <dataValidation type="whole" allowBlank="1" showErrorMessage="1" sqref="A2:A5 F2:F5">
      <formula1>1</formula1>
      <formula2>2000</formula2>
    </dataValidation>
    <dataValidation type="whole" allowBlank="1" showErrorMessage="1" sqref="N2:N5">
      <formula1>1</formula1>
      <formula2>5555</formula2>
    </dataValidation>
    <dataValidation type="decimal" allowBlank="1" showErrorMessage="1" sqref="O2:O5">
      <formula1>0</formula1>
      <formula2>1555</formula2>
    </dataValidation>
    <dataValidation type="list" allowBlank="1" showErrorMessage="1" sqref="R2">
      <formula1>$BC$1:$BC$22</formula1>
      <formula2>0</formula2>
    </dataValidation>
    <dataValidation type="list" allowBlank="1" showErrorMessage="1" sqref="E2">
      <formula1>$AZ$1:$AZ$40</formula1>
      <formula2>0</formula2>
    </dataValidation>
    <dataValidation type="list" allowBlank="1" showErrorMessage="1" sqref="G2">
      <formula1>$BA$1:$BA$31</formula1>
    </dataValidation>
    <dataValidation allowBlank="1" showErrorMessage="1" sqref="J1:J5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topLeftCell="D1" workbookViewId="0">
      <selection activeCell="A6" sqref="A6"/>
    </sheetView>
  </sheetViews>
  <sheetFormatPr defaultRowHeight="15" x14ac:dyDescent="0.25"/>
  <cols>
    <col min="5" max="5" width="13.28515625" customWidth="1"/>
    <col min="6" max="6" width="15.5703125" customWidth="1"/>
    <col min="7" max="7" width="13.5703125" customWidth="1"/>
    <col min="8" max="9" width="17" customWidth="1"/>
    <col min="12" max="12" width="12.5703125" customWidth="1"/>
    <col min="13" max="13" width="22.28515625" customWidth="1"/>
    <col min="14" max="14" width="16.85546875" customWidth="1"/>
    <col min="21" max="21" width="16.7109375" customWidth="1"/>
    <col min="23" max="23" width="20.140625" customWidth="1"/>
  </cols>
  <sheetData>
    <row r="1" spans="1:25" x14ac:dyDescent="0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191</v>
      </c>
    </row>
    <row r="2" spans="1:25" x14ac:dyDescent="0.25">
      <c r="A2" s="1">
        <v>1</v>
      </c>
      <c r="B2" s="1" t="s">
        <v>187</v>
      </c>
      <c r="C2" s="1" t="s">
        <v>188</v>
      </c>
      <c r="D2" s="1" t="s">
        <v>189</v>
      </c>
      <c r="E2" s="1" t="s">
        <v>27</v>
      </c>
      <c r="F2" s="1">
        <v>38</v>
      </c>
      <c r="G2" s="1" t="s">
        <v>190</v>
      </c>
      <c r="H2" s="1" t="s">
        <v>169</v>
      </c>
      <c r="I2" s="1" t="s">
        <v>170</v>
      </c>
      <c r="J2" s="1">
        <v>2373</v>
      </c>
      <c r="K2" s="1" t="s">
        <v>171</v>
      </c>
      <c r="L2" s="1">
        <v>3</v>
      </c>
      <c r="M2" s="1" t="s">
        <v>32</v>
      </c>
      <c r="N2" s="1">
        <v>1</v>
      </c>
      <c r="O2" s="1">
        <v>35</v>
      </c>
      <c r="P2" s="1"/>
      <c r="Q2" s="1"/>
      <c r="R2" s="1"/>
      <c r="S2" s="1"/>
      <c r="T2" s="1"/>
      <c r="U2" s="1">
        <v>22222</v>
      </c>
      <c r="V2" s="1"/>
      <c r="W2" s="1" t="str">
        <f>VLOOKUP(J:J,[10]Sheet2!A$1:B$65536,2,0)</f>
        <v>SŠ Glina</v>
      </c>
      <c r="X2" s="1"/>
      <c r="Y2" s="1"/>
    </row>
  </sheetData>
  <dataValidations count="8">
    <dataValidation type="textLength" operator="equal" allowBlank="1" showErrorMessage="1" sqref="B2">
      <formula1>11</formula1>
      <formula2>0</formula2>
    </dataValidation>
    <dataValidation type="whole" allowBlank="1" showErrorMessage="1" sqref="A2 F2">
      <formula1>1</formula1>
      <formula2>2000</formula2>
    </dataValidation>
    <dataValidation type="whole" allowBlank="1" showErrorMessage="1" sqref="N2">
      <formula1>1</formula1>
      <formula2>5555</formula2>
    </dataValidation>
    <dataValidation type="decimal" allowBlank="1" showErrorMessage="1" sqref="O2">
      <formula1>0</formula1>
      <formula2>1555</formula2>
    </dataValidation>
    <dataValidation allowBlank="1" showErrorMessage="1" sqref="J1:J2"/>
    <dataValidation type="list" allowBlank="1" showErrorMessage="1" sqref="E2">
      <formula1>$AZ$1:$AZ$40</formula1>
      <formula2>0</formula2>
    </dataValidation>
    <dataValidation type="list" allowBlank="1" showErrorMessage="1" sqref="G2">
      <formula1>$BA$1:$BA$31</formula1>
    </dataValidation>
    <dataValidation type="list" allowBlank="1" showErrorMessage="1" sqref="R2">
      <formula1>$BC$1:$BC$22</formula1>
      <formula2>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opLeftCell="D1" zoomScale="90" zoomScaleNormal="90" workbookViewId="0">
      <selection activeCell="O1" sqref="O1:O1048576"/>
    </sheetView>
  </sheetViews>
  <sheetFormatPr defaultRowHeight="15" x14ac:dyDescent="0.25"/>
  <cols>
    <col min="1" max="1" width="9.28515625" bestFit="1" customWidth="1"/>
    <col min="2" max="2" width="20" customWidth="1"/>
    <col min="3" max="3" width="15.42578125" customWidth="1"/>
    <col min="4" max="4" width="14.7109375" customWidth="1"/>
    <col min="5" max="5" width="17.28515625" customWidth="1"/>
    <col min="6" max="6" width="14" customWidth="1"/>
    <col min="7" max="7" width="17" customWidth="1"/>
    <col min="8" max="8" width="17.42578125" customWidth="1"/>
    <col min="9" max="9" width="17.140625" customWidth="1"/>
    <col min="10" max="10" width="15.85546875" customWidth="1"/>
    <col min="11" max="11" width="15.42578125" customWidth="1"/>
    <col min="12" max="12" width="19.5703125" customWidth="1"/>
    <col min="13" max="13" width="18.85546875" customWidth="1"/>
    <col min="14" max="14" width="20" customWidth="1"/>
    <col min="15" max="15" width="13.5703125" customWidth="1"/>
    <col min="21" max="21" width="23.5703125" customWidth="1"/>
    <col min="23" max="23" width="26.7109375" customWidth="1"/>
  </cols>
  <sheetData>
    <row r="1" spans="1:2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191</v>
      </c>
      <c r="Z1" s="10"/>
    </row>
    <row r="2" spans="1:26" x14ac:dyDescent="0.25">
      <c r="A2" s="1"/>
      <c r="B2" s="1">
        <v>16275627937</v>
      </c>
      <c r="C2" s="1" t="s">
        <v>196</v>
      </c>
      <c r="D2" s="1" t="s">
        <v>197</v>
      </c>
      <c r="E2" s="1" t="s">
        <v>27</v>
      </c>
      <c r="F2" s="1">
        <v>38</v>
      </c>
      <c r="G2" s="1" t="s">
        <v>195</v>
      </c>
      <c r="H2" s="1" t="s">
        <v>184</v>
      </c>
      <c r="I2" s="1" t="s">
        <v>185</v>
      </c>
      <c r="J2" s="1">
        <v>2380</v>
      </c>
      <c r="K2" s="1" t="s">
        <v>50</v>
      </c>
      <c r="L2" s="1">
        <v>3</v>
      </c>
      <c r="M2" s="1" t="s">
        <v>186</v>
      </c>
      <c r="N2" s="1">
        <v>1</v>
      </c>
      <c r="O2" s="1">
        <v>16</v>
      </c>
      <c r="P2" s="1"/>
      <c r="Q2" s="1"/>
      <c r="R2" s="1"/>
      <c r="S2" s="1"/>
      <c r="T2" s="1"/>
      <c r="U2" s="1"/>
      <c r="V2" s="1"/>
      <c r="W2" s="1" t="str">
        <f>VLOOKUP(J:J,[11]Sheet2!A$1:B$65536,2,0)</f>
        <v>SŠ Petrinja</v>
      </c>
      <c r="X2" s="1" t="s">
        <v>198</v>
      </c>
      <c r="Y2" s="1" t="s">
        <v>31</v>
      </c>
      <c r="Z2" s="1"/>
    </row>
    <row r="3" spans="1:26" x14ac:dyDescent="0.25">
      <c r="A3" s="1"/>
      <c r="B3" s="1" t="s">
        <v>192</v>
      </c>
      <c r="C3" s="1" t="s">
        <v>193</v>
      </c>
      <c r="D3" s="1" t="s">
        <v>194</v>
      </c>
      <c r="E3" s="1" t="s">
        <v>27</v>
      </c>
      <c r="F3" s="1">
        <v>38</v>
      </c>
      <c r="G3" s="1" t="s">
        <v>195</v>
      </c>
      <c r="H3" s="1" t="s">
        <v>175</v>
      </c>
      <c r="I3" s="1" t="s">
        <v>176</v>
      </c>
      <c r="J3" s="1">
        <v>2381</v>
      </c>
      <c r="K3" s="1" t="s">
        <v>67</v>
      </c>
      <c r="L3" s="1">
        <v>3</v>
      </c>
      <c r="M3" s="1" t="s">
        <v>177</v>
      </c>
      <c r="N3" s="1">
        <v>2</v>
      </c>
      <c r="O3" s="1">
        <v>14</v>
      </c>
      <c r="P3" s="1"/>
      <c r="Q3" s="1"/>
      <c r="R3" s="1"/>
      <c r="S3" s="1"/>
      <c r="T3" s="1"/>
      <c r="U3" s="1"/>
      <c r="V3" s="1"/>
      <c r="W3" s="1" t="str">
        <f>VLOOKUP(J:J,[9]Sheet2!A$1:B$65536,2,0)</f>
        <v>Gimnazija Sisak</v>
      </c>
      <c r="X3" s="1"/>
      <c r="Y3" s="1"/>
      <c r="Z3" s="1"/>
    </row>
  </sheetData>
  <sortState ref="A2:Y3">
    <sortCondition descending="1" ref="O1"/>
  </sortState>
  <dataValidations count="8">
    <dataValidation type="textLength" operator="equal" allowBlank="1" showErrorMessage="1" sqref="B2:B3">
      <formula1>11</formula1>
      <formula2>0</formula2>
    </dataValidation>
    <dataValidation type="whole" allowBlank="1" showErrorMessage="1" sqref="A2:A3 F2:F3">
      <formula1>1</formula1>
      <formula2>2000</formula2>
    </dataValidation>
    <dataValidation type="whole" allowBlank="1" showErrorMessage="1" sqref="N2:N3">
      <formula1>1</formula1>
      <formula2>5555</formula2>
    </dataValidation>
    <dataValidation type="decimal" allowBlank="1" showErrorMessage="1" sqref="O2:O3">
      <formula1>0</formula1>
      <formula2>1555</formula2>
    </dataValidation>
    <dataValidation allowBlank="1" showErrorMessage="1" sqref="J1:J3"/>
    <dataValidation type="list" allowBlank="1" showErrorMessage="1" sqref="R2:R3">
      <formula1>$BC$1:$BC$22</formula1>
      <formula2>0</formula2>
    </dataValidation>
    <dataValidation type="list" allowBlank="1" showErrorMessage="1" sqref="E2:E3">
      <formula1>$AZ$1:$AZ$40</formula1>
      <formula2>0</formula2>
    </dataValidation>
    <dataValidation type="list" allowBlank="1" showErrorMessage="1" sqref="G2:G3">
      <formula1>$BA$1:$BA$31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E1" workbookViewId="0">
      <selection activeCell="N18" sqref="N18"/>
    </sheetView>
  </sheetViews>
  <sheetFormatPr defaultRowHeight="15" x14ac:dyDescent="0.25"/>
  <cols>
    <col min="1" max="1" width="10.42578125" customWidth="1"/>
    <col min="2" max="3" width="17.7109375" customWidth="1"/>
    <col min="4" max="4" width="16.28515625" customWidth="1"/>
    <col min="5" max="5" width="16" customWidth="1"/>
    <col min="6" max="6" width="14.28515625" customWidth="1"/>
    <col min="7" max="7" width="16" customWidth="1"/>
    <col min="8" max="8" width="16.42578125" customWidth="1"/>
    <col min="9" max="9" width="17.5703125" customWidth="1"/>
    <col min="10" max="10" width="10.7109375" customWidth="1"/>
    <col min="11" max="11" width="12.85546875" customWidth="1"/>
    <col min="12" max="12" width="13" customWidth="1"/>
    <col min="13" max="13" width="21.28515625" customWidth="1"/>
    <col min="14" max="14" width="17.42578125" customWidth="1"/>
    <col min="15" max="15" width="12.5703125" customWidth="1"/>
    <col min="21" max="21" width="25" customWidth="1"/>
    <col min="22" max="22" width="45.85546875" customWidth="1"/>
    <col min="23" max="23" width="24.28515625" customWidth="1"/>
  </cols>
  <sheetData>
    <row r="1" spans="1:23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x14ac:dyDescent="0.25">
      <c r="A2" s="1"/>
      <c r="B2" s="1">
        <v>21608311095</v>
      </c>
      <c r="C2" s="1" t="s">
        <v>199</v>
      </c>
      <c r="D2" s="1" t="s">
        <v>200</v>
      </c>
      <c r="E2" s="1" t="s">
        <v>27</v>
      </c>
      <c r="F2" s="1">
        <v>38</v>
      </c>
      <c r="G2" s="1" t="s">
        <v>190</v>
      </c>
      <c r="H2" s="1" t="s">
        <v>184</v>
      </c>
      <c r="I2" s="1" t="s">
        <v>185</v>
      </c>
      <c r="J2" s="1">
        <v>2380</v>
      </c>
      <c r="K2" s="1" t="s">
        <v>50</v>
      </c>
      <c r="L2" s="1">
        <v>3</v>
      </c>
      <c r="M2" s="1" t="s">
        <v>186</v>
      </c>
      <c r="N2" s="1">
        <v>1</v>
      </c>
      <c r="O2" s="1">
        <v>40</v>
      </c>
      <c r="P2" s="1"/>
      <c r="Q2" s="1"/>
      <c r="R2" s="1"/>
      <c r="S2" s="1"/>
      <c r="T2" s="1"/>
      <c r="U2" s="1"/>
      <c r="V2" s="1"/>
      <c r="W2" s="1" t="s">
        <v>201</v>
      </c>
    </row>
    <row r="3" spans="1:23" x14ac:dyDescent="0.25">
      <c r="A3" s="1"/>
      <c r="B3" s="1" t="s">
        <v>207</v>
      </c>
      <c r="C3" s="1" t="s">
        <v>208</v>
      </c>
      <c r="D3" s="1" t="s">
        <v>209</v>
      </c>
      <c r="E3" s="1" t="s">
        <v>27</v>
      </c>
      <c r="F3" s="1">
        <v>38</v>
      </c>
      <c r="G3" s="1" t="s">
        <v>204</v>
      </c>
      <c r="H3" s="1" t="s">
        <v>169</v>
      </c>
      <c r="I3" s="1" t="s">
        <v>170</v>
      </c>
      <c r="J3" s="1">
        <v>2373</v>
      </c>
      <c r="K3" s="1" t="s">
        <v>171</v>
      </c>
      <c r="L3" s="1">
        <v>3</v>
      </c>
      <c r="M3" s="1" t="s">
        <v>32</v>
      </c>
      <c r="N3" s="1">
        <v>2</v>
      </c>
      <c r="O3" s="1">
        <v>28</v>
      </c>
      <c r="P3" s="1"/>
      <c r="Q3" s="1"/>
      <c r="R3" s="1"/>
      <c r="S3" s="1"/>
      <c r="T3" s="1"/>
      <c r="U3" s="1"/>
      <c r="V3" s="1"/>
      <c r="W3" s="1" t="str">
        <f>VLOOKUP(J:J,[10]Sheet2!A$1:B$65536,2,0)</f>
        <v>SŠ Glina</v>
      </c>
    </row>
    <row r="4" spans="1:23" x14ac:dyDescent="0.25">
      <c r="A4" s="1"/>
      <c r="B4" s="1">
        <v>94115274252</v>
      </c>
      <c r="C4" s="1" t="s">
        <v>212</v>
      </c>
      <c r="D4" s="1" t="s">
        <v>213</v>
      </c>
      <c r="E4" s="1" t="s">
        <v>27</v>
      </c>
      <c r="F4" s="1">
        <v>38</v>
      </c>
      <c r="G4" s="1" t="s">
        <v>204</v>
      </c>
      <c r="H4" s="1" t="s">
        <v>184</v>
      </c>
      <c r="I4" s="1" t="s">
        <v>185</v>
      </c>
      <c r="J4" s="1">
        <v>2380</v>
      </c>
      <c r="K4" s="1" t="s">
        <v>50</v>
      </c>
      <c r="L4" s="1">
        <v>3</v>
      </c>
      <c r="M4" s="1" t="s">
        <v>186</v>
      </c>
      <c r="N4" s="1">
        <v>3</v>
      </c>
      <c r="O4" s="1">
        <v>22</v>
      </c>
      <c r="P4" s="1"/>
      <c r="Q4" s="1"/>
      <c r="R4" s="1"/>
      <c r="S4" s="1"/>
      <c r="T4" s="1"/>
      <c r="U4" s="1"/>
      <c r="V4" s="1"/>
      <c r="W4" s="1" t="str">
        <f>VLOOKUP(J:J,[11]Sheet2!A$1:B$65536,2,0)</f>
        <v>SŠ Petrinja</v>
      </c>
    </row>
    <row r="5" spans="1:23" x14ac:dyDescent="0.25">
      <c r="A5" s="1"/>
      <c r="B5" s="1" t="s">
        <v>202</v>
      </c>
      <c r="C5" s="1" t="s">
        <v>105</v>
      </c>
      <c r="D5" s="1" t="s">
        <v>203</v>
      </c>
      <c r="E5" s="1" t="s">
        <v>27</v>
      </c>
      <c r="F5" s="1">
        <v>38</v>
      </c>
      <c r="G5" s="1" t="s">
        <v>204</v>
      </c>
      <c r="H5" s="1" t="s">
        <v>205</v>
      </c>
      <c r="I5" s="1" t="s">
        <v>206</v>
      </c>
      <c r="J5" s="1">
        <v>2381</v>
      </c>
      <c r="K5" s="1" t="s">
        <v>67</v>
      </c>
      <c r="L5" s="1">
        <v>3</v>
      </c>
      <c r="M5" s="1" t="s">
        <v>177</v>
      </c>
      <c r="N5" s="1">
        <v>4</v>
      </c>
      <c r="O5" s="1">
        <v>16</v>
      </c>
      <c r="P5" s="1"/>
      <c r="Q5" s="1"/>
      <c r="R5" s="1"/>
      <c r="S5" s="1"/>
      <c r="T5" s="1"/>
      <c r="U5" s="1"/>
      <c r="V5" s="1"/>
      <c r="W5" s="1" t="str">
        <f>VLOOKUP(J:J,[9]Sheet2!A$1:B$65536,2,0)</f>
        <v>Gimnazija Sisak</v>
      </c>
    </row>
    <row r="6" spans="1:23" x14ac:dyDescent="0.25">
      <c r="A6" s="1"/>
      <c r="B6" s="1" t="s">
        <v>210</v>
      </c>
      <c r="C6" s="1" t="s">
        <v>211</v>
      </c>
      <c r="D6" s="1" t="s">
        <v>137</v>
      </c>
      <c r="E6" s="1" t="s">
        <v>27</v>
      </c>
      <c r="F6" s="1">
        <v>38</v>
      </c>
      <c r="G6" s="1" t="s">
        <v>204</v>
      </c>
      <c r="H6" s="1" t="s">
        <v>205</v>
      </c>
      <c r="I6" s="1" t="s">
        <v>206</v>
      </c>
      <c r="J6" s="1">
        <v>2381</v>
      </c>
      <c r="K6" s="1" t="s">
        <v>67</v>
      </c>
      <c r="L6" s="1">
        <v>3</v>
      </c>
      <c r="M6" s="1" t="s">
        <v>177</v>
      </c>
      <c r="N6" s="1">
        <v>5</v>
      </c>
      <c r="O6" s="1">
        <v>13</v>
      </c>
      <c r="P6" s="1"/>
      <c r="Q6" s="1"/>
      <c r="R6" s="1"/>
      <c r="S6" s="1"/>
      <c r="T6" s="1"/>
      <c r="U6" s="1"/>
      <c r="V6" s="1"/>
      <c r="W6" s="1" t="str">
        <f>VLOOKUP(J:J,[9]Sheet2!A$1:B$65536,2,0)</f>
        <v>Gimnazija Sisak</v>
      </c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1">
        <v>73191956084</v>
      </c>
      <c r="C8" s="1" t="s">
        <v>214</v>
      </c>
      <c r="D8" s="1" t="s">
        <v>215</v>
      </c>
      <c r="E8" s="1" t="s">
        <v>27</v>
      </c>
      <c r="F8" s="1">
        <v>39</v>
      </c>
      <c r="G8" s="1" t="s">
        <v>204</v>
      </c>
      <c r="H8" s="1" t="s">
        <v>205</v>
      </c>
      <c r="I8" s="1" t="s">
        <v>206</v>
      </c>
      <c r="J8" s="1">
        <v>2381</v>
      </c>
      <c r="K8" s="1" t="s">
        <v>67</v>
      </c>
      <c r="L8" s="1">
        <v>3</v>
      </c>
      <c r="M8" s="1" t="s">
        <v>177</v>
      </c>
      <c r="N8" s="1">
        <v>1</v>
      </c>
      <c r="O8" s="1">
        <v>117</v>
      </c>
      <c r="P8" s="1"/>
      <c r="Q8" s="1"/>
      <c r="R8" s="1"/>
      <c r="S8" s="1"/>
      <c r="T8" s="1"/>
      <c r="U8" s="1"/>
      <c r="V8" s="1" t="s">
        <v>216</v>
      </c>
      <c r="W8" s="1" t="str">
        <f>VLOOKUP(J:J,[9]Sheet2!A$1:B$65536,2,0)</f>
        <v>Gimnazija Sisak</v>
      </c>
    </row>
    <row r="9" spans="1:23" x14ac:dyDescent="0.25">
      <c r="A9" s="1"/>
      <c r="B9" s="1" t="s">
        <v>217</v>
      </c>
      <c r="C9" s="1" t="s">
        <v>218</v>
      </c>
      <c r="D9" s="1" t="s">
        <v>219</v>
      </c>
      <c r="E9" s="1" t="s">
        <v>27</v>
      </c>
      <c r="F9" s="1">
        <v>39</v>
      </c>
      <c r="G9" s="1" t="s">
        <v>204</v>
      </c>
      <c r="H9" s="1" t="s">
        <v>205</v>
      </c>
      <c r="I9" s="1" t="s">
        <v>206</v>
      </c>
      <c r="J9" s="1">
        <v>2381</v>
      </c>
      <c r="K9" s="1" t="s">
        <v>67</v>
      </c>
      <c r="L9" s="1">
        <v>3</v>
      </c>
      <c r="M9" s="1" t="s">
        <v>177</v>
      </c>
      <c r="N9" s="1">
        <v>1</v>
      </c>
      <c r="O9" s="1">
        <v>117</v>
      </c>
      <c r="P9" s="1"/>
      <c r="Q9" s="1"/>
      <c r="R9" s="1"/>
      <c r="S9" s="1"/>
      <c r="T9" s="1"/>
      <c r="U9" s="1"/>
      <c r="V9" s="1" t="s">
        <v>216</v>
      </c>
      <c r="W9" s="1" t="str">
        <f>VLOOKUP(J:J,[9]Sheet2!A$1:B$65536,2,0)</f>
        <v>Gimnazija Sisak</v>
      </c>
    </row>
  </sheetData>
  <sortState ref="A2:W6">
    <sortCondition descending="1" ref="O2"/>
  </sortState>
  <dataValidations count="11">
    <dataValidation type="whole" allowBlank="1" showErrorMessage="1" sqref="A2:A6 F2:F6 A8:A9 F8:F9">
      <formula1>1</formula1>
      <formula2>2000</formula2>
    </dataValidation>
    <dataValidation type="whole" allowBlank="1" showErrorMessage="1" sqref="N2:N6 N8:N9">
      <formula1>1</formula1>
      <formula2>5555</formula2>
    </dataValidation>
    <dataValidation type="decimal" allowBlank="1" showErrorMessage="1" sqref="O2:O6 O8:O9">
      <formula1>0</formula1>
      <formula2>1555</formula2>
    </dataValidation>
    <dataValidation allowBlank="1" showErrorMessage="1" sqref="J1:J6 J8:J9"/>
    <dataValidation type="textLength" operator="equal" allowBlank="1" showErrorMessage="1" sqref="B2:B6 B9">
      <formula1>11</formula1>
      <formula2>0</formula2>
    </dataValidation>
    <dataValidation type="list" allowBlank="1" showErrorMessage="1" sqref="S2:S6 R9">
      <formula1>$BC$1:$BC$22</formula1>
      <formula2>0</formula2>
    </dataValidation>
    <dataValidation type="list" allowBlank="1" showErrorMessage="1" sqref="E2:E6 E9">
      <formula1>$AZ$1:$AZ$40</formula1>
      <formula2>0</formula2>
    </dataValidation>
    <dataValidation type="list" allowBlank="1" showErrorMessage="1" sqref="G2:G6 G9">
      <formula1>$BA$1:$BA$31</formula1>
    </dataValidation>
    <dataValidation type="list" allowBlank="1" showErrorMessage="1" sqref="E8">
      <formula1>$BA$1:$BA$24</formula1>
      <formula2>0</formula2>
    </dataValidation>
    <dataValidation type="list" allowBlank="1" showErrorMessage="1" sqref="R8">
      <formula1>$BD$1:$BD$11</formula1>
      <formula2>0</formula2>
    </dataValidation>
    <dataValidation type="list" allowBlank="1" showErrorMessage="1" sqref="G8">
      <formula1>$BB$1:$BB$14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M1" workbookViewId="0">
      <selection activeCell="N3" sqref="N3"/>
    </sheetView>
  </sheetViews>
  <sheetFormatPr defaultRowHeight="15" x14ac:dyDescent="0.25"/>
  <cols>
    <col min="2" max="2" width="19.140625" customWidth="1"/>
    <col min="3" max="3" width="14.85546875" customWidth="1"/>
    <col min="4" max="4" width="17.85546875" customWidth="1"/>
    <col min="5" max="5" width="21.140625" customWidth="1"/>
    <col min="6" max="6" width="14.5703125" customWidth="1"/>
    <col min="7" max="7" width="20.7109375" customWidth="1"/>
    <col min="8" max="8" width="19.140625" customWidth="1"/>
    <col min="9" max="9" width="19" customWidth="1"/>
    <col min="12" max="12" width="13.85546875" customWidth="1"/>
    <col min="13" max="13" width="22.5703125" customWidth="1"/>
    <col min="22" max="22" width="37.85546875" customWidth="1"/>
    <col min="23" max="23" width="17.85546875" customWidth="1"/>
  </cols>
  <sheetData>
    <row r="1" spans="1:23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x14ac:dyDescent="0.25">
      <c r="A2" s="1"/>
      <c r="B2" s="1">
        <v>73191956084</v>
      </c>
      <c r="C2" s="1" t="s">
        <v>214</v>
      </c>
      <c r="D2" s="1" t="s">
        <v>215</v>
      </c>
      <c r="E2" s="1" t="s">
        <v>27</v>
      </c>
      <c r="F2" s="1">
        <v>39</v>
      </c>
      <c r="G2" s="1" t="s">
        <v>204</v>
      </c>
      <c r="H2" s="1" t="s">
        <v>205</v>
      </c>
      <c r="I2" s="1" t="s">
        <v>206</v>
      </c>
      <c r="J2" s="1">
        <v>2381</v>
      </c>
      <c r="K2" s="1" t="s">
        <v>67</v>
      </c>
      <c r="L2" s="1">
        <v>3</v>
      </c>
      <c r="M2" s="1" t="s">
        <v>177</v>
      </c>
      <c r="N2" s="1">
        <v>1</v>
      </c>
      <c r="O2" s="1">
        <v>117</v>
      </c>
      <c r="P2" s="1"/>
      <c r="Q2" s="1"/>
      <c r="R2" s="1"/>
      <c r="S2" s="1"/>
      <c r="T2" s="1"/>
      <c r="U2" s="1"/>
      <c r="V2" s="1" t="s">
        <v>216</v>
      </c>
      <c r="W2" s="1" t="str">
        <f>VLOOKUP(J:J,[9]Sheet2!A$1:B$65536,2,0)</f>
        <v>Gimnazija Sisak</v>
      </c>
    </row>
    <row r="3" spans="1:23" x14ac:dyDescent="0.25">
      <c r="A3" s="1"/>
      <c r="B3" s="1" t="s">
        <v>217</v>
      </c>
      <c r="C3" s="1" t="s">
        <v>218</v>
      </c>
      <c r="D3" s="1" t="s">
        <v>219</v>
      </c>
      <c r="E3" s="1" t="s">
        <v>27</v>
      </c>
      <c r="F3" s="1">
        <v>39</v>
      </c>
      <c r="G3" s="1" t="s">
        <v>204</v>
      </c>
      <c r="H3" s="1" t="s">
        <v>205</v>
      </c>
      <c r="I3" s="1" t="s">
        <v>206</v>
      </c>
      <c r="J3" s="1">
        <v>2381</v>
      </c>
      <c r="K3" s="1" t="s">
        <v>67</v>
      </c>
      <c r="L3" s="1">
        <v>3</v>
      </c>
      <c r="M3" s="1" t="s">
        <v>177</v>
      </c>
      <c r="N3" s="1">
        <v>1</v>
      </c>
      <c r="O3" s="1">
        <v>117</v>
      </c>
      <c r="P3" s="1"/>
      <c r="Q3" s="1"/>
      <c r="R3" s="1"/>
      <c r="S3" s="1"/>
      <c r="T3" s="1"/>
      <c r="U3" s="1"/>
      <c r="V3" s="1" t="s">
        <v>216</v>
      </c>
      <c r="W3" s="1" t="str">
        <f>VLOOKUP(J:J,[9]Sheet2!A$1:B$65536,2,0)</f>
        <v>Gimnazija Sisak</v>
      </c>
    </row>
  </sheetData>
  <dataValidations count="11">
    <dataValidation allowBlank="1" showErrorMessage="1" sqref="J1:J3"/>
    <dataValidation type="list" allowBlank="1" showErrorMessage="1" sqref="G2">
      <formula1>$BB$1:$BB$14</formula1>
    </dataValidation>
    <dataValidation type="list" allowBlank="1" showErrorMessage="1" sqref="R2">
      <formula1>$BD$1:$BD$11</formula1>
      <formula2>0</formula2>
    </dataValidation>
    <dataValidation type="list" allowBlank="1" showErrorMessage="1" sqref="E2">
      <formula1>$BA$1:$BA$24</formula1>
      <formula2>0</formula2>
    </dataValidation>
    <dataValidation type="list" allowBlank="1" showErrorMessage="1" sqref="G3">
      <formula1>$BA$1:$BA$31</formula1>
    </dataValidation>
    <dataValidation type="list" allowBlank="1" showErrorMessage="1" sqref="E3">
      <formula1>$AZ$1:$AZ$40</formula1>
      <formula2>0</formula2>
    </dataValidation>
    <dataValidation type="list" allowBlank="1" showErrorMessage="1" sqref="R3">
      <formula1>$BC$1:$BC$22</formula1>
      <formula2>0</formula2>
    </dataValidation>
    <dataValidation type="textLength" operator="equal" allowBlank="1" showErrorMessage="1" sqref="B3">
      <formula1>11</formula1>
      <formula2>0</formula2>
    </dataValidation>
    <dataValidation type="decimal" allowBlank="1" showErrorMessage="1" sqref="O2:O3">
      <formula1>0</formula1>
      <formula2>1555</formula2>
    </dataValidation>
    <dataValidation type="whole" allowBlank="1" showErrorMessage="1" sqref="N2:N3">
      <formula1>1</formula1>
      <formula2>5555</formula2>
    </dataValidation>
    <dataValidation type="whole" allowBlank="1" showErrorMessage="1" sqref="A2:A3 F2:F3">
      <formula1>1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7. razr.</vt:lpstr>
      <vt:lpstr>8. razr.</vt:lpstr>
      <vt:lpstr>SS1</vt:lpstr>
      <vt:lpstr>SS2</vt:lpstr>
      <vt:lpstr>SS3</vt:lpstr>
      <vt:lpstr>SS4</vt:lpstr>
      <vt:lpstr>IR</vt:lpstr>
    </vt:vector>
  </TitlesOfParts>
  <Company>Dino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Bogović</dc:creator>
  <cp:lastModifiedBy>Skola 7</cp:lastModifiedBy>
  <cp:lastPrinted>2018-03-07T12:46:08Z</cp:lastPrinted>
  <dcterms:created xsi:type="dcterms:W3CDTF">2018-03-05T20:33:14Z</dcterms:created>
  <dcterms:modified xsi:type="dcterms:W3CDTF">2018-03-15T10:34:13Z</dcterms:modified>
</cp:coreProperties>
</file>