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ka\Desktop\PLAN 2025\"/>
    </mc:Choice>
  </mc:AlternateContent>
  <bookViews>
    <workbookView xWindow="0" yWindow="0" windowWidth="28800" windowHeight="1170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B11" i="8"/>
  <c r="B16" i="8"/>
  <c r="D21" i="3" l="1"/>
  <c r="D27" i="3"/>
  <c r="E6" i="7"/>
  <c r="E39" i="7"/>
  <c r="E40" i="7"/>
  <c r="E41" i="7"/>
  <c r="E43" i="7"/>
  <c r="E33" i="7"/>
  <c r="E30" i="7"/>
  <c r="E26" i="7"/>
  <c r="E23" i="7"/>
  <c r="E19" i="7"/>
  <c r="E16" i="7"/>
  <c r="E13" i="7"/>
  <c r="E9" i="7"/>
  <c r="F30" i="7" l="1"/>
  <c r="I43" i="7" l="1"/>
  <c r="I41" i="7"/>
  <c r="H41" i="7"/>
  <c r="H40" i="7" s="1"/>
  <c r="H39" i="7" s="1"/>
  <c r="I40" i="7"/>
  <c r="I39" i="7" s="1"/>
  <c r="I33" i="7"/>
  <c r="I32" i="7" s="1"/>
  <c r="H33" i="7"/>
  <c r="H32" i="7" s="1"/>
  <c r="I30" i="7"/>
  <c r="I29" i="7" s="1"/>
  <c r="H30" i="7"/>
  <c r="H29" i="7" s="1"/>
  <c r="I26" i="7"/>
  <c r="I25" i="7" s="1"/>
  <c r="H26" i="7"/>
  <c r="H25" i="7" s="1"/>
  <c r="I23" i="7"/>
  <c r="I22" i="7" s="1"/>
  <c r="H23" i="7"/>
  <c r="H22" i="7" s="1"/>
  <c r="I19" i="7"/>
  <c r="H19" i="7"/>
  <c r="H18" i="7" s="1"/>
  <c r="I18" i="7"/>
  <c r="I16" i="7"/>
  <c r="I15" i="7" s="1"/>
  <c r="H16" i="7"/>
  <c r="H15" i="7"/>
  <c r="I13" i="7"/>
  <c r="I12" i="7" s="1"/>
  <c r="H13" i="7"/>
  <c r="H12" i="7"/>
  <c r="I9" i="7"/>
  <c r="I8" i="7" s="1"/>
  <c r="I7" i="7" s="1"/>
  <c r="H9" i="7"/>
  <c r="H8" i="7" s="1"/>
  <c r="H7" i="7" s="1"/>
  <c r="G33" i="7"/>
  <c r="G32" i="7" s="1"/>
  <c r="G41" i="7"/>
  <c r="G40" i="7" s="1"/>
  <c r="G39" i="7" s="1"/>
  <c r="G43" i="7"/>
  <c r="G30" i="7"/>
  <c r="G29" i="7" s="1"/>
  <c r="I21" i="7" l="1"/>
  <c r="I11" i="7"/>
  <c r="H11" i="7"/>
  <c r="H21" i="7"/>
  <c r="H6" i="7" s="1"/>
  <c r="G13" i="7"/>
  <c r="G12" i="7" s="1"/>
  <c r="G16" i="7"/>
  <c r="G15" i="7" s="1"/>
  <c r="G19" i="7"/>
  <c r="G18" i="7" s="1"/>
  <c r="G8" i="7"/>
  <c r="G7" i="7" s="1"/>
  <c r="G9" i="7"/>
  <c r="G23" i="7"/>
  <c r="G22" i="7" s="1"/>
  <c r="G26" i="7"/>
  <c r="G25" i="7" s="1"/>
  <c r="I6" i="7" l="1"/>
  <c r="G11" i="7"/>
  <c r="G21" i="7"/>
  <c r="E22" i="7"/>
  <c r="E36" i="7"/>
  <c r="E32" i="7"/>
  <c r="E29" i="7"/>
  <c r="E18" i="7"/>
  <c r="E15" i="7"/>
  <c r="E12" i="7"/>
  <c r="E8" i="7"/>
  <c r="E7" i="7" s="1"/>
  <c r="E25" i="7"/>
  <c r="G6" i="7" l="1"/>
  <c r="E11" i="7"/>
  <c r="E21" i="7"/>
  <c r="F43" i="7"/>
  <c r="F41" i="7"/>
  <c r="F40" i="7" s="1"/>
  <c r="F39" i="7" s="1"/>
  <c r="F37" i="7" l="1"/>
  <c r="F36" i="7" s="1"/>
  <c r="F33" i="7" l="1"/>
  <c r="F32" i="7" s="1"/>
  <c r="F29" i="7"/>
  <c r="F26" i="7" l="1"/>
  <c r="F25" i="7" s="1"/>
  <c r="F23" i="7" l="1"/>
  <c r="F22" i="7" s="1"/>
  <c r="F21" i="7" s="1"/>
  <c r="F19" i="7"/>
  <c r="F18" i="7" s="1"/>
  <c r="F16" i="7"/>
  <c r="F15" i="7" s="1"/>
  <c r="F13" i="7"/>
  <c r="F12" i="7" s="1"/>
  <c r="F9" i="7"/>
  <c r="F8" i="7" s="1"/>
  <c r="F7" i="7" s="1"/>
  <c r="F11" i="5"/>
  <c r="F10" i="5" s="1"/>
  <c r="E11" i="5"/>
  <c r="E10" i="5" s="1"/>
  <c r="D11" i="5"/>
  <c r="D10" i="5" s="1"/>
  <c r="B11" i="5"/>
  <c r="B10" i="5" s="1"/>
  <c r="C11" i="5"/>
  <c r="C10" i="5" s="1"/>
  <c r="F40" i="8"/>
  <c r="F36" i="8"/>
  <c r="F34" i="8"/>
  <c r="F32" i="8"/>
  <c r="F29" i="8"/>
  <c r="E40" i="8"/>
  <c r="E36" i="8"/>
  <c r="E34" i="8"/>
  <c r="E32" i="8"/>
  <c r="E29" i="8"/>
  <c r="D36" i="8"/>
  <c r="D34" i="8"/>
  <c r="D32" i="8"/>
  <c r="D29" i="8"/>
  <c r="F22" i="8"/>
  <c r="F18" i="8"/>
  <c r="F16" i="8"/>
  <c r="F14" i="8"/>
  <c r="F11" i="8"/>
  <c r="E22" i="8"/>
  <c r="E18" i="8"/>
  <c r="E16" i="8"/>
  <c r="E14" i="8"/>
  <c r="E11" i="8"/>
  <c r="D22" i="8"/>
  <c r="D18" i="8"/>
  <c r="D16" i="8"/>
  <c r="D14" i="8"/>
  <c r="D11" i="8"/>
  <c r="B29" i="8"/>
  <c r="B32" i="8"/>
  <c r="B34" i="8"/>
  <c r="B36" i="8"/>
  <c r="B22" i="8"/>
  <c r="B14" i="8"/>
  <c r="B18" i="8"/>
  <c r="C29" i="8"/>
  <c r="C32" i="8"/>
  <c r="C34" i="8"/>
  <c r="C36" i="8"/>
  <c r="C40" i="8"/>
  <c r="C11" i="8"/>
  <c r="C14" i="8"/>
  <c r="C16" i="8"/>
  <c r="C18" i="8"/>
  <c r="C22" i="8"/>
  <c r="H27" i="3"/>
  <c r="H22" i="3"/>
  <c r="G27" i="3"/>
  <c r="G22" i="3"/>
  <c r="F27" i="3"/>
  <c r="F22" i="3"/>
  <c r="H11" i="3"/>
  <c r="H10" i="3" s="1"/>
  <c r="G11" i="3"/>
  <c r="G10" i="3" s="1"/>
  <c r="F11" i="3"/>
  <c r="F10" i="3" s="1"/>
  <c r="D22" i="3"/>
  <c r="D11" i="3"/>
  <c r="D10" i="3" s="1"/>
  <c r="C28" i="8" l="1"/>
  <c r="C10" i="8"/>
  <c r="B28" i="8"/>
  <c r="G21" i="3"/>
  <c r="F21" i="3"/>
  <c r="H21" i="3"/>
  <c r="F28" i="8"/>
  <c r="E28" i="8"/>
  <c r="D28" i="8"/>
  <c r="F10" i="8"/>
  <c r="E10" i="8"/>
  <c r="D10" i="8"/>
  <c r="F11" i="7"/>
  <c r="F6" i="7" s="1"/>
  <c r="E22" i="3"/>
  <c r="E27" i="3"/>
  <c r="E11" i="3"/>
  <c r="E10" i="3" s="1"/>
  <c r="E21" i="3" l="1"/>
  <c r="G34" i="10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I14" i="10" l="1"/>
  <c r="I22" i="10" s="1"/>
  <c r="I28" i="10" s="1"/>
  <c r="I29" i="10" s="1"/>
  <c r="J14" i="10"/>
  <c r="J22" i="10" s="1"/>
  <c r="J28" i="10" s="1"/>
  <c r="J29" i="10" s="1"/>
  <c r="H14" i="10"/>
  <c r="H22" i="10" s="1"/>
  <c r="G14" i="10"/>
  <c r="F14" i="10"/>
  <c r="F22" i="10" s="1"/>
  <c r="F28" i="10" s="1"/>
  <c r="F29" i="10" s="1"/>
</calcChain>
</file>

<file path=xl/sharedStrings.xml><?xml version="1.0" encoding="utf-8"?>
<sst xmlns="http://schemas.openxmlformats.org/spreadsheetml/2006/main" count="235" uniqueCount="122">
  <si>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</si>
  <si>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</si>
  <si>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</si>
  <si>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</si>
  <si>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</si>
  <si>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</si>
  <si>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</si>
  <si>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</si>
  <si>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</si>
  <si>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</si>
  <si>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</si>
  <si>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</si>
  <si>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</si>
  <si>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</si>
  <si>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</si>
  <si>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</si>
  <si>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</si>
  <si>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</si>
  <si>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</si>
  <si>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</si>
  <si>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</si>
  <si>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</si>
  <si>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</si>
  <si>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</si>
  <si>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</si>
  <si>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</si>
  <si>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</si>
  <si>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</si>
  <si>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</si>
  <si>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</si>
  <si>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</si>
  <si>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</si>
  <si>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</si>
  <si>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</si>
  <si>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</si>
  <si>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</si>
  <si>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</si>
  <si>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</si>
  <si>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</si>
  <si>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</si>
  <si>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</si>
  <si>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</si>
  <si>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</si>
  <si>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</si>
  <si>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</si>
  <si>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</si>
  <si>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</si>
  <si>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</si>
  <si>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</si>
  <si>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</si>
  <si>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</si>
  <si>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</si>
  <si>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</si>
  <si>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</si>
  <si>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</si>
  <si>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</si>
  <si>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</si>
  <si>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</si>
  <si>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</si>
  <si>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</si>
  <si>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</si>
  <si>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</si>
  <si>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</si>
  <si>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</si>
  <si>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</si>
  <si>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</si>
  <si>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</si>
  <si>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</si>
  <si>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po posebnim propisima</t>
  </si>
  <si>
    <t>Prihodi od prodaje proizvoda i robe te pruženih usluga i prihodi od donacija</t>
  </si>
  <si>
    <t>Financijski rashodi</t>
  </si>
  <si>
    <t>Knjige</t>
  </si>
  <si>
    <t>Naknade građanima i kućanstvima</t>
  </si>
  <si>
    <t>13 Opći prihodi srednje škole</t>
  </si>
  <si>
    <t>11 Opći prihodi i primici</t>
  </si>
  <si>
    <t>31 Vlastiti prihodi</t>
  </si>
  <si>
    <t>523 Pomioći EU</t>
  </si>
  <si>
    <t>57 Pomoći iz gr. i općinskih pror.</t>
  </si>
  <si>
    <t>6 Tekuće donacije</t>
  </si>
  <si>
    <t>61 Tekuće donacije</t>
  </si>
  <si>
    <t>43 Ostali prihodi za posebne namj.</t>
  </si>
  <si>
    <t>43 Ostali pr. za posebne namjene</t>
  </si>
  <si>
    <t>522 Pomoći MZO</t>
  </si>
  <si>
    <t>522 Pomoći  MZO</t>
  </si>
  <si>
    <t>523 Pomoći EU</t>
  </si>
  <si>
    <t>09 Obrazovanje</t>
  </si>
  <si>
    <t>092 Srednjoškolsko obrazovanje</t>
  </si>
  <si>
    <t>PROGRAM 1001</t>
  </si>
  <si>
    <t>PROGRAM JAVNIH POTREBA U ŠKOLSTVU</t>
  </si>
  <si>
    <t>Aktivnost A100007</t>
  </si>
  <si>
    <t>Školska natjecanja i smotre</t>
  </si>
  <si>
    <t>Izvor financiranja 1.1.</t>
  </si>
  <si>
    <t>Opći prihodi i primici</t>
  </si>
  <si>
    <t>Aktivnost A100010</t>
  </si>
  <si>
    <t>Školska kuhinja</t>
  </si>
  <si>
    <t>Izvor financiranja 3.1.1</t>
  </si>
  <si>
    <t>Vlastiti prihodi - PK</t>
  </si>
  <si>
    <t>Izvor financiranja 4.3.1</t>
  </si>
  <si>
    <t>Prihodi za posebne namjene - PK</t>
  </si>
  <si>
    <t>Izvor financiranja 5.7.1</t>
  </si>
  <si>
    <t>Pomoći iz gr. i op. proračuna - PK</t>
  </si>
  <si>
    <t>Aktivnost A100011</t>
  </si>
  <si>
    <t>Redovni program SŠ</t>
  </si>
  <si>
    <t>Izvor financiranja 1.3.</t>
  </si>
  <si>
    <t>Opći prihodi SŠ</t>
  </si>
  <si>
    <t>Izvor financiranja 5.2.2</t>
  </si>
  <si>
    <t>Pomoći - PK</t>
  </si>
  <si>
    <t>Izvor financiranja 5.2.3</t>
  </si>
  <si>
    <t>Pomoći - EU</t>
  </si>
  <si>
    <t>Izvor financiranja 6.1.1</t>
  </si>
  <si>
    <t>Tekuće donacije - PK</t>
  </si>
  <si>
    <t>Kapitalni projekt K100002</t>
  </si>
  <si>
    <t>Ulaganje u objekte školstva</t>
  </si>
  <si>
    <t>Materijalni rashodi - knjige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</si>
  <si>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</si>
  <si>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</si>
  <si>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</si>
  <si>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</si>
  <si>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</si>
  <si>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Opći prihodi SŠ - SŠ Topusko</t>
  </si>
  <si>
    <t>Proračun za 2025.</t>
  </si>
  <si>
    <t>Projekcija proračuna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</si>
</sst>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 vertical="center" wrapText="1"/>
    </xf>
    <xf numFmtId="4" fontId="22" fillId="2" borderId="3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4" fontId="21" fillId="2" borderId="4" xfId="0" applyNumberFormat="1" applyFont="1" applyFill="1" applyBorder="1" applyAlignment="1">
      <alignment horizontal="right" vertical="center" wrapText="1"/>
    </xf>
    <xf numFmtId="4" fontId="21" fillId="2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23" fillId="0" borderId="3" xfId="0" applyNumberFormat="1" applyFont="1" applyBorder="1"/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8" fillId="2" borderId="0" xfId="0" quotePrefix="1" applyFont="1" applyFill="1" applyBorder="1" applyAlignment="1">
      <alignment horizontal="left" vertical="center"/>
    </xf>
    <xf numFmtId="0" fontId="1" fillId="0" borderId="3" xfId="0" applyFont="1" applyBorder="1"/>
    <xf numFmtId="4" fontId="5" fillId="0" borderId="4" xfId="0" applyNumberFormat="1" applyFont="1" applyFill="1" applyBorder="1" applyAlignment="1" applyProtection="1">
      <alignment horizontal="righ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22" fillId="5" borderId="3" xfId="0" applyNumberFormat="1" applyFont="1" applyFill="1" applyBorder="1" applyAlignment="1">
      <alignment horizontal="right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4" fontId="22" fillId="6" borderId="3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24" fillId="2" borderId="1" xfId="0" applyNumberFormat="1" applyFont="1" applyFill="1" applyBorder="1" applyAlignment="1" applyProtection="1">
      <alignment horizontal="left" vertical="center" wrapText="1"/>
    </xf>
    <xf numFmtId="0" fontId="24" fillId="2" borderId="2" xfId="0" applyNumberFormat="1" applyFont="1" applyFill="1" applyBorder="1" applyAlignment="1" applyProtection="1">
      <alignment horizontal="left" vertical="center" wrapText="1"/>
    </xf>
    <xf numFmtId="0" fontId="24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4" xfId="0" applyNumberFormat="1" applyFont="1" applyFill="1" applyBorder="1" applyAlignment="1" applyProtection="1">
      <alignment horizontal="left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L18" sqref="L1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7" t="s">
        <v>114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97" t="s">
        <v>17</v>
      </c>
      <c r="B3" s="97"/>
      <c r="C3" s="97"/>
      <c r="D3" s="97"/>
      <c r="E3" s="97"/>
      <c r="F3" s="97"/>
      <c r="G3" s="97"/>
      <c r="H3" s="97"/>
      <c r="I3" s="98"/>
      <c r="J3" s="98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97" t="s">
        <v>23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34</v>
      </c>
    </row>
    <row r="7" spans="1:10" ht="25.5" x14ac:dyDescent="0.25">
      <c r="A7" s="27"/>
      <c r="B7" s="28"/>
      <c r="C7" s="28"/>
      <c r="D7" s="29"/>
      <c r="E7" s="30"/>
      <c r="F7" s="3" t="s">
        <v>115</v>
      </c>
      <c r="G7" s="3" t="s">
        <v>116</v>
      </c>
      <c r="H7" s="3" t="s">
        <v>120</v>
      </c>
      <c r="I7" s="3" t="s">
        <v>41</v>
      </c>
      <c r="J7" s="3" t="s">
        <v>121</v>
      </c>
    </row>
    <row r="8" spans="1:10" x14ac:dyDescent="0.25">
      <c r="A8" s="100" t="s">
        <v>0</v>
      </c>
      <c r="B8" s="101"/>
      <c r="C8" s="101"/>
      <c r="D8" s="101"/>
      <c r="E8" s="102"/>
      <c r="F8" s="61">
        <f>F9+F10</f>
        <v>1169662.98</v>
      </c>
      <c r="G8" s="61">
        <f t="shared" ref="G8:J8" si="0">G9+G10</f>
        <v>1499253.94</v>
      </c>
      <c r="H8" s="61">
        <f t="shared" si="0"/>
        <v>1778564.14</v>
      </c>
      <c r="I8" s="61">
        <f t="shared" si="0"/>
        <v>1779164.14</v>
      </c>
      <c r="J8" s="61">
        <f t="shared" si="0"/>
        <v>1779164.14</v>
      </c>
    </row>
    <row r="9" spans="1:10" x14ac:dyDescent="0.25">
      <c r="A9" s="103" t="s">
        <v>35</v>
      </c>
      <c r="B9" s="104"/>
      <c r="C9" s="104"/>
      <c r="D9" s="104"/>
      <c r="E9" s="96"/>
      <c r="F9" s="62">
        <v>1169662.98</v>
      </c>
      <c r="G9" s="62">
        <v>1499253.94</v>
      </c>
      <c r="H9" s="62">
        <v>1778564.14</v>
      </c>
      <c r="I9" s="62">
        <v>1779164.14</v>
      </c>
      <c r="J9" s="62">
        <v>1779164.14</v>
      </c>
    </row>
    <row r="10" spans="1:10" x14ac:dyDescent="0.25">
      <c r="A10" s="105" t="s">
        <v>36</v>
      </c>
      <c r="B10" s="96"/>
      <c r="C10" s="96"/>
      <c r="D10" s="96"/>
      <c r="E10" s="96"/>
      <c r="F10" s="62">
        <v>0</v>
      </c>
      <c r="G10" s="62"/>
      <c r="H10" s="62"/>
      <c r="I10" s="62"/>
      <c r="J10" s="62"/>
    </row>
    <row r="11" spans="1:10" x14ac:dyDescent="0.25">
      <c r="A11" s="32" t="s">
        <v>1</v>
      </c>
      <c r="B11" s="40"/>
      <c r="C11" s="40"/>
      <c r="D11" s="40"/>
      <c r="E11" s="40"/>
      <c r="F11" s="61">
        <f>F12+F13</f>
        <v>1158327.95</v>
      </c>
      <c r="G11" s="61">
        <f t="shared" ref="G11:J11" si="1">G12+G13</f>
        <v>1499253.94</v>
      </c>
      <c r="H11" s="61">
        <f t="shared" si="1"/>
        <v>1778564.14</v>
      </c>
      <c r="I11" s="61">
        <f t="shared" si="1"/>
        <v>1779164.14</v>
      </c>
      <c r="J11" s="61">
        <f t="shared" si="1"/>
        <v>1779164.14</v>
      </c>
    </row>
    <row r="12" spans="1:10" x14ac:dyDescent="0.25">
      <c r="A12" s="106" t="s">
        <v>37</v>
      </c>
      <c r="B12" s="104"/>
      <c r="C12" s="104"/>
      <c r="D12" s="104"/>
      <c r="E12" s="104"/>
      <c r="F12" s="62">
        <v>1158327.95</v>
      </c>
      <c r="G12" s="62">
        <v>1499253.94</v>
      </c>
      <c r="H12" s="62">
        <v>1778564.14</v>
      </c>
      <c r="I12" s="62">
        <v>1779164.14</v>
      </c>
      <c r="J12" s="62">
        <v>1779164.14</v>
      </c>
    </row>
    <row r="13" spans="1:10" x14ac:dyDescent="0.25">
      <c r="A13" s="95" t="s">
        <v>38</v>
      </c>
      <c r="B13" s="96"/>
      <c r="C13" s="96"/>
      <c r="D13" s="96"/>
      <c r="E13" s="96"/>
      <c r="F13" s="64">
        <v>0</v>
      </c>
      <c r="G13" s="64"/>
      <c r="H13" s="64"/>
      <c r="I13" s="64"/>
      <c r="J13" s="63"/>
    </row>
    <row r="14" spans="1:10" x14ac:dyDescent="0.25">
      <c r="A14" s="107" t="s">
        <v>60</v>
      </c>
      <c r="B14" s="101"/>
      <c r="C14" s="101"/>
      <c r="D14" s="101"/>
      <c r="E14" s="101"/>
      <c r="F14" s="61">
        <f>F8-F11</f>
        <v>11335.030000000028</v>
      </c>
      <c r="G14" s="61">
        <f t="shared" ref="G14:J14" si="2">G8-G11</f>
        <v>0</v>
      </c>
      <c r="H14" s="61">
        <f t="shared" si="2"/>
        <v>0</v>
      </c>
      <c r="I14" s="61">
        <f t="shared" si="2"/>
        <v>0</v>
      </c>
      <c r="J14" s="61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97" t="s">
        <v>24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115</v>
      </c>
      <c r="G18" s="3" t="s">
        <v>116</v>
      </c>
      <c r="H18" s="3" t="s">
        <v>120</v>
      </c>
      <c r="I18" s="3" t="s">
        <v>41</v>
      </c>
      <c r="J18" s="3" t="s">
        <v>121</v>
      </c>
    </row>
    <row r="19" spans="1:10" x14ac:dyDescent="0.25">
      <c r="A19" s="95" t="s">
        <v>39</v>
      </c>
      <c r="B19" s="96"/>
      <c r="C19" s="96"/>
      <c r="D19" s="96"/>
      <c r="E19" s="96"/>
      <c r="F19" s="64">
        <v>0</v>
      </c>
      <c r="G19" s="64">
        <v>0</v>
      </c>
      <c r="H19" s="64">
        <v>0</v>
      </c>
      <c r="I19" s="64">
        <v>0</v>
      </c>
      <c r="J19" s="63">
        <v>0</v>
      </c>
    </row>
    <row r="20" spans="1:10" x14ac:dyDescent="0.25">
      <c r="A20" s="95" t="s">
        <v>40</v>
      </c>
      <c r="B20" s="96"/>
      <c r="C20" s="96"/>
      <c r="D20" s="96"/>
      <c r="E20" s="96"/>
      <c r="F20" s="64">
        <v>0</v>
      </c>
      <c r="G20" s="64">
        <v>0</v>
      </c>
      <c r="H20" s="64">
        <v>0</v>
      </c>
      <c r="I20" s="64">
        <v>0</v>
      </c>
      <c r="J20" s="63">
        <v>0</v>
      </c>
    </row>
    <row r="21" spans="1:10" x14ac:dyDescent="0.25">
      <c r="A21" s="107" t="s">
        <v>2</v>
      </c>
      <c r="B21" s="101"/>
      <c r="C21" s="101"/>
      <c r="D21" s="101"/>
      <c r="E21" s="101"/>
      <c r="F21" s="61">
        <f>F19-F20</f>
        <v>0</v>
      </c>
      <c r="G21" s="61">
        <f t="shared" ref="G21:J21" si="3">G19-G20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</row>
    <row r="22" spans="1:10" x14ac:dyDescent="0.25">
      <c r="A22" s="107" t="s">
        <v>61</v>
      </c>
      <c r="B22" s="101"/>
      <c r="C22" s="101"/>
      <c r="D22" s="101"/>
      <c r="E22" s="101"/>
      <c r="F22" s="61">
        <f>F14+F21</f>
        <v>11335.030000000028</v>
      </c>
      <c r="G22" s="61">
        <v>0</v>
      </c>
      <c r="H22" s="61">
        <f t="shared" ref="H22:J22" si="4">H14+H21</f>
        <v>0</v>
      </c>
      <c r="I22" s="61">
        <f t="shared" si="4"/>
        <v>0</v>
      </c>
      <c r="J22" s="61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97" t="s">
        <v>62</v>
      </c>
      <c r="B24" s="99"/>
      <c r="C24" s="99"/>
      <c r="D24" s="99"/>
      <c r="E24" s="99"/>
      <c r="F24" s="99"/>
      <c r="G24" s="99"/>
      <c r="H24" s="99"/>
      <c r="I24" s="99"/>
      <c r="J24" s="99"/>
    </row>
    <row r="25" spans="1:10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5.5" x14ac:dyDescent="0.25">
      <c r="A26" s="27"/>
      <c r="B26" s="28"/>
      <c r="C26" s="28"/>
      <c r="D26" s="29"/>
      <c r="E26" s="30"/>
      <c r="F26" s="3" t="s">
        <v>115</v>
      </c>
      <c r="G26" s="3" t="s">
        <v>116</v>
      </c>
      <c r="H26" s="3" t="s">
        <v>120</v>
      </c>
      <c r="I26" s="3" t="s">
        <v>41</v>
      </c>
      <c r="J26" s="3" t="s">
        <v>121</v>
      </c>
    </row>
    <row r="27" spans="1:10" ht="15" customHeight="1" x14ac:dyDescent="0.25">
      <c r="A27" s="110" t="s">
        <v>63</v>
      </c>
      <c r="B27" s="111"/>
      <c r="C27" s="111"/>
      <c r="D27" s="111"/>
      <c r="E27" s="112"/>
      <c r="F27" s="67">
        <v>0</v>
      </c>
      <c r="G27" s="67">
        <v>89092.800000000003</v>
      </c>
      <c r="H27" s="67">
        <v>0</v>
      </c>
      <c r="I27" s="67">
        <v>0</v>
      </c>
      <c r="J27" s="68">
        <v>0</v>
      </c>
    </row>
    <row r="28" spans="1:10" ht="15" customHeight="1" x14ac:dyDescent="0.25">
      <c r="A28" s="107" t="s">
        <v>64</v>
      </c>
      <c r="B28" s="101"/>
      <c r="C28" s="101"/>
      <c r="D28" s="101"/>
      <c r="E28" s="101"/>
      <c r="F28" s="65">
        <f>F22+F27</f>
        <v>11335.030000000028</v>
      </c>
      <c r="G28" s="65">
        <v>0</v>
      </c>
      <c r="H28" s="65">
        <v>0</v>
      </c>
      <c r="I28" s="65">
        <f t="shared" ref="I28:J28" si="5">I22+I27</f>
        <v>0</v>
      </c>
      <c r="J28" s="66">
        <f t="shared" si="5"/>
        <v>0</v>
      </c>
    </row>
    <row r="29" spans="1:10" ht="45" customHeight="1" x14ac:dyDescent="0.25">
      <c r="A29" s="100" t="s">
        <v>65</v>
      </c>
      <c r="B29" s="113"/>
      <c r="C29" s="113"/>
      <c r="D29" s="113"/>
      <c r="E29" s="114"/>
      <c r="F29" s="65">
        <f>F14+F21+F27-F28</f>
        <v>0</v>
      </c>
      <c r="G29" s="65">
        <v>0</v>
      </c>
      <c r="H29" s="65">
        <v>0</v>
      </c>
      <c r="I29" s="65">
        <f t="shared" ref="I29:J29" si="6">I14+I21+I27-I28</f>
        <v>0</v>
      </c>
      <c r="J29" s="66">
        <f t="shared" si="6"/>
        <v>0</v>
      </c>
    </row>
    <row r="30" spans="1:10" ht="15.75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.75" x14ac:dyDescent="0.25">
      <c r="A31" s="115" t="s">
        <v>59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0" ht="18" x14ac:dyDescent="0.25">
      <c r="A32" s="43"/>
      <c r="B32" s="44"/>
      <c r="C32" s="44"/>
      <c r="D32" s="44"/>
      <c r="E32" s="44"/>
      <c r="F32" s="44"/>
      <c r="G32" s="44"/>
      <c r="H32" s="45"/>
      <c r="I32" s="45"/>
      <c r="J32" s="45"/>
    </row>
    <row r="33" spans="1:10" ht="25.5" x14ac:dyDescent="0.25">
      <c r="A33" s="46"/>
      <c r="B33" s="47"/>
      <c r="C33" s="47"/>
      <c r="D33" s="48"/>
      <c r="E33" s="49"/>
      <c r="F33" s="50" t="s">
        <v>115</v>
      </c>
      <c r="G33" s="50" t="s">
        <v>116</v>
      </c>
      <c r="H33" s="50" t="s">
        <v>120</v>
      </c>
      <c r="I33" s="50" t="s">
        <v>41</v>
      </c>
      <c r="J33" s="50" t="s">
        <v>121</v>
      </c>
    </row>
    <row r="34" spans="1:10" x14ac:dyDescent="0.25">
      <c r="A34" s="110" t="s">
        <v>63</v>
      </c>
      <c r="B34" s="111"/>
      <c r="C34" s="111"/>
      <c r="D34" s="111"/>
      <c r="E34" s="112"/>
      <c r="F34" s="67">
        <v>0</v>
      </c>
      <c r="G34" s="67">
        <f>F37</f>
        <v>0</v>
      </c>
      <c r="H34" s="67">
        <f>G37</f>
        <v>0</v>
      </c>
      <c r="I34" s="67">
        <f>H37</f>
        <v>0</v>
      </c>
      <c r="J34" s="68">
        <f>I37</f>
        <v>0</v>
      </c>
    </row>
    <row r="35" spans="1:10" ht="28.5" customHeight="1" x14ac:dyDescent="0.25">
      <c r="A35" s="110" t="s">
        <v>66</v>
      </c>
      <c r="B35" s="111"/>
      <c r="C35" s="111"/>
      <c r="D35" s="111"/>
      <c r="E35" s="112"/>
      <c r="F35" s="67">
        <v>0</v>
      </c>
      <c r="G35" s="67">
        <v>0</v>
      </c>
      <c r="H35" s="67">
        <v>0</v>
      </c>
      <c r="I35" s="67">
        <v>0</v>
      </c>
      <c r="J35" s="68">
        <v>0</v>
      </c>
    </row>
    <row r="36" spans="1:10" x14ac:dyDescent="0.25">
      <c r="A36" s="110" t="s">
        <v>67</v>
      </c>
      <c r="B36" s="116"/>
      <c r="C36" s="116"/>
      <c r="D36" s="116"/>
      <c r="E36" s="117"/>
      <c r="F36" s="67">
        <v>0</v>
      </c>
      <c r="G36" s="67">
        <v>0</v>
      </c>
      <c r="H36" s="67">
        <v>0</v>
      </c>
      <c r="I36" s="67">
        <v>0</v>
      </c>
      <c r="J36" s="68">
        <v>0</v>
      </c>
    </row>
    <row r="37" spans="1:10" ht="15" customHeight="1" x14ac:dyDescent="0.25">
      <c r="A37" s="107" t="s">
        <v>64</v>
      </c>
      <c r="B37" s="101"/>
      <c r="C37" s="101"/>
      <c r="D37" s="101"/>
      <c r="E37" s="101"/>
      <c r="F37" s="69">
        <v>0</v>
      </c>
      <c r="G37" s="69">
        <v>0</v>
      </c>
      <c r="H37" s="69">
        <f t="shared" ref="H37:J37" si="7">H34-H35+H36</f>
        <v>0</v>
      </c>
      <c r="I37" s="69">
        <f t="shared" si="7"/>
        <v>0</v>
      </c>
      <c r="J37" s="70">
        <f t="shared" si="7"/>
        <v>0</v>
      </c>
    </row>
    <row r="38" spans="1:10" ht="17.25" customHeight="1" x14ac:dyDescent="0.25"/>
    <row r="39" spans="1:10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4" workbookViewId="0">
      <selection activeCell="L27" sqref="L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3.85546875" customWidth="1"/>
    <col min="4" max="8" width="25.28515625" customWidth="1"/>
  </cols>
  <sheetData>
    <row r="1" spans="1:8" ht="42" customHeight="1" x14ac:dyDescent="0.25">
      <c r="A1" s="97" t="s">
        <v>114</v>
      </c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7" t="s">
        <v>17</v>
      </c>
      <c r="B3" s="97"/>
      <c r="C3" s="97"/>
      <c r="D3" s="97"/>
      <c r="E3" s="97"/>
      <c r="F3" s="97"/>
      <c r="G3" s="97"/>
      <c r="H3" s="9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7" t="s">
        <v>42</v>
      </c>
      <c r="B7" s="97"/>
      <c r="C7" s="97"/>
      <c r="D7" s="97"/>
      <c r="E7" s="97"/>
      <c r="F7" s="97"/>
      <c r="G7" s="97"/>
      <c r="H7" s="97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115</v>
      </c>
      <c r="E9" s="19" t="s">
        <v>116</v>
      </c>
      <c r="F9" s="19" t="s">
        <v>117</v>
      </c>
      <c r="G9" s="19" t="s">
        <v>31</v>
      </c>
      <c r="H9" s="19" t="s">
        <v>118</v>
      </c>
    </row>
    <row r="10" spans="1:8" ht="15.75" x14ac:dyDescent="0.25">
      <c r="A10" s="34"/>
      <c r="B10" s="35"/>
      <c r="C10" s="33" t="s">
        <v>0</v>
      </c>
      <c r="D10" s="72">
        <f>SUM(D11)</f>
        <v>1169662.98</v>
      </c>
      <c r="E10" s="72">
        <f>SUM(E11)</f>
        <v>1499253.94</v>
      </c>
      <c r="F10" s="72">
        <f>SUM(F11)</f>
        <v>1778564.1400000001</v>
      </c>
      <c r="G10" s="72">
        <f>SUM(G11)</f>
        <v>1779164.1400000001</v>
      </c>
      <c r="H10" s="72">
        <f>SUM(H11)</f>
        <v>1779164.1400000001</v>
      </c>
    </row>
    <row r="11" spans="1:8" ht="15.75" customHeight="1" x14ac:dyDescent="0.25">
      <c r="A11" s="50">
        <v>6</v>
      </c>
      <c r="B11" s="11"/>
      <c r="C11" s="11" t="s">
        <v>7</v>
      </c>
      <c r="D11" s="72">
        <f>SUM(D12:D15)</f>
        <v>1169662.98</v>
      </c>
      <c r="E11" s="72">
        <f>SUM(E12:E15)</f>
        <v>1499253.94</v>
      </c>
      <c r="F11" s="72">
        <f>SUM(F12:F15)</f>
        <v>1778564.1400000001</v>
      </c>
      <c r="G11" s="72">
        <f>SUM(G12:G15)</f>
        <v>1779164.1400000001</v>
      </c>
      <c r="H11" s="72">
        <f>SUM(H12:H15)</f>
        <v>1779164.1400000001</v>
      </c>
    </row>
    <row r="12" spans="1:8" ht="25.5" x14ac:dyDescent="0.25">
      <c r="A12" s="11"/>
      <c r="B12" s="73">
        <v>63</v>
      </c>
      <c r="C12" s="16" t="s">
        <v>26</v>
      </c>
      <c r="D12" s="71">
        <v>1012860.4</v>
      </c>
      <c r="E12" s="71">
        <v>1300419.8</v>
      </c>
      <c r="F12" s="71">
        <v>1601330</v>
      </c>
      <c r="G12" s="71">
        <v>1601330</v>
      </c>
      <c r="H12" s="71">
        <v>1601330</v>
      </c>
    </row>
    <row r="13" spans="1:8" ht="30" customHeight="1" x14ac:dyDescent="0.25">
      <c r="A13" s="12"/>
      <c r="B13" s="74">
        <v>65</v>
      </c>
      <c r="C13" s="17" t="s">
        <v>68</v>
      </c>
      <c r="D13" s="71">
        <v>1383.9</v>
      </c>
      <c r="E13" s="71">
        <v>2000</v>
      </c>
      <c r="F13" s="71">
        <v>3000</v>
      </c>
      <c r="G13" s="71">
        <v>3000</v>
      </c>
      <c r="H13" s="71">
        <v>3000</v>
      </c>
    </row>
    <row r="14" spans="1:8" ht="39.950000000000003" customHeight="1" x14ac:dyDescent="0.25">
      <c r="A14" s="12"/>
      <c r="B14" s="74">
        <v>66</v>
      </c>
      <c r="C14" s="17" t="s">
        <v>69</v>
      </c>
      <c r="D14" s="71">
        <v>7502.26</v>
      </c>
      <c r="E14" s="71">
        <v>8000</v>
      </c>
      <c r="F14" s="71">
        <v>10000</v>
      </c>
      <c r="G14" s="71">
        <v>10000</v>
      </c>
      <c r="H14" s="71">
        <v>10000</v>
      </c>
    </row>
    <row r="15" spans="1:8" ht="25.5" x14ac:dyDescent="0.25">
      <c r="A15" s="12"/>
      <c r="B15" s="74">
        <v>67</v>
      </c>
      <c r="C15" s="16" t="s">
        <v>27</v>
      </c>
      <c r="D15" s="71">
        <v>147916.42000000001</v>
      </c>
      <c r="E15" s="71">
        <v>188834.14</v>
      </c>
      <c r="F15" s="71">
        <v>164234.14000000001</v>
      </c>
      <c r="G15" s="71">
        <v>164834.14000000001</v>
      </c>
      <c r="H15" s="71">
        <v>164834.14000000001</v>
      </c>
    </row>
    <row r="18" spans="1:8" ht="15.75" x14ac:dyDescent="0.25">
      <c r="A18" s="97" t="s">
        <v>43</v>
      </c>
      <c r="B18" s="118"/>
      <c r="C18" s="118"/>
      <c r="D18" s="118"/>
      <c r="E18" s="118"/>
      <c r="F18" s="118"/>
      <c r="G18" s="118"/>
      <c r="H18" s="118"/>
    </row>
    <row r="19" spans="1:8" ht="18" x14ac:dyDescent="0.25">
      <c r="A19" s="4"/>
      <c r="B19" s="4"/>
      <c r="C19" s="4"/>
      <c r="D19" s="4"/>
      <c r="E19" s="4"/>
      <c r="F19" s="4"/>
      <c r="G19" s="5"/>
      <c r="H19" s="5"/>
    </row>
    <row r="20" spans="1:8" ht="25.5" x14ac:dyDescent="0.25">
      <c r="A20" s="19" t="s">
        <v>5</v>
      </c>
      <c r="B20" s="18" t="s">
        <v>6</v>
      </c>
      <c r="C20" s="18" t="s">
        <v>8</v>
      </c>
      <c r="D20" s="18" t="s">
        <v>115</v>
      </c>
      <c r="E20" s="19" t="s">
        <v>116</v>
      </c>
      <c r="F20" s="19" t="s">
        <v>117</v>
      </c>
      <c r="G20" s="19" t="s">
        <v>31</v>
      </c>
      <c r="H20" s="19" t="s">
        <v>118</v>
      </c>
    </row>
    <row r="21" spans="1:8" ht="15.75" x14ac:dyDescent="0.25">
      <c r="A21" s="34"/>
      <c r="B21" s="35"/>
      <c r="C21" s="33" t="s">
        <v>1</v>
      </c>
      <c r="D21" s="72">
        <f>SUM(D22+D27)</f>
        <v>1158327.95</v>
      </c>
      <c r="E21" s="72">
        <f>SUM(E22+E27)</f>
        <v>1499253.94</v>
      </c>
      <c r="F21" s="72">
        <f>SUM(F22+F27)</f>
        <v>1778564.1400000001</v>
      </c>
      <c r="G21" s="72">
        <f>SUM(G22+G27)</f>
        <v>1779164.1400000001</v>
      </c>
      <c r="H21" s="72">
        <f>SUM(H22+H27)</f>
        <v>1779164.1400000001</v>
      </c>
    </row>
    <row r="22" spans="1:8" ht="15.75" customHeight="1" x14ac:dyDescent="0.25">
      <c r="A22" s="50">
        <v>3</v>
      </c>
      <c r="B22" s="50"/>
      <c r="C22" s="11" t="s">
        <v>9</v>
      </c>
      <c r="D22" s="72">
        <f>SUM(D23:D26)</f>
        <v>1157927.95</v>
      </c>
      <c r="E22" s="72">
        <f>SUM(E23:E25)</f>
        <v>1498553.94</v>
      </c>
      <c r="F22" s="72">
        <f>SUM(F23:F25)</f>
        <v>1778464.1400000001</v>
      </c>
      <c r="G22" s="72">
        <f>SUM(G23:G25)</f>
        <v>1778464.1400000001</v>
      </c>
      <c r="H22" s="72">
        <f>SUM(H23:H25)</f>
        <v>1778464.1400000001</v>
      </c>
    </row>
    <row r="23" spans="1:8" ht="15.75" customHeight="1" x14ac:dyDescent="0.25">
      <c r="A23" s="11"/>
      <c r="B23" s="73">
        <v>31</v>
      </c>
      <c r="C23" s="16" t="s">
        <v>10</v>
      </c>
      <c r="D23" s="71">
        <v>901344.46</v>
      </c>
      <c r="E23" s="71">
        <v>1210000</v>
      </c>
      <c r="F23" s="71">
        <v>1510000</v>
      </c>
      <c r="G23" s="71">
        <v>1510000</v>
      </c>
      <c r="H23" s="71">
        <v>1510000</v>
      </c>
    </row>
    <row r="24" spans="1:8" ht="15.75" x14ac:dyDescent="0.25">
      <c r="A24" s="12"/>
      <c r="B24" s="74">
        <v>32</v>
      </c>
      <c r="C24" s="12" t="s">
        <v>20</v>
      </c>
      <c r="D24" s="71">
        <v>256033.49</v>
      </c>
      <c r="E24" s="71">
        <v>287903.94</v>
      </c>
      <c r="F24" s="71">
        <v>267814.14</v>
      </c>
      <c r="G24" s="71">
        <v>267814.14</v>
      </c>
      <c r="H24" s="71">
        <v>267814.14</v>
      </c>
    </row>
    <row r="25" spans="1:8" ht="15.75" x14ac:dyDescent="0.25">
      <c r="A25" s="12"/>
      <c r="B25" s="74">
        <v>34</v>
      </c>
      <c r="C25" s="12" t="s">
        <v>70</v>
      </c>
      <c r="D25" s="71">
        <v>550</v>
      </c>
      <c r="E25" s="71">
        <v>650</v>
      </c>
      <c r="F25" s="71">
        <v>650</v>
      </c>
      <c r="G25" s="71">
        <v>650</v>
      </c>
      <c r="H25" s="71">
        <v>650</v>
      </c>
    </row>
    <row r="26" spans="1:8" ht="15.75" x14ac:dyDescent="0.25">
      <c r="A26" s="12"/>
      <c r="B26" s="74">
        <v>37</v>
      </c>
      <c r="C26" s="12" t="s">
        <v>72</v>
      </c>
      <c r="D26" s="77">
        <v>0</v>
      </c>
      <c r="E26" s="71">
        <v>0</v>
      </c>
      <c r="F26" s="71">
        <v>0</v>
      </c>
      <c r="G26" s="71">
        <v>0</v>
      </c>
      <c r="H26" s="71">
        <v>0</v>
      </c>
    </row>
    <row r="27" spans="1:8" ht="25.5" x14ac:dyDescent="0.25">
      <c r="A27" s="75">
        <v>4</v>
      </c>
      <c r="B27" s="76"/>
      <c r="C27" s="24" t="s">
        <v>11</v>
      </c>
      <c r="D27" s="72">
        <f>SUM(D28)</f>
        <v>400</v>
      </c>
      <c r="E27" s="72">
        <f>SUM(E28)</f>
        <v>700</v>
      </c>
      <c r="F27" s="72">
        <f>SUM(F28)</f>
        <v>100</v>
      </c>
      <c r="G27" s="72">
        <f>SUM(G28)</f>
        <v>700</v>
      </c>
      <c r="H27" s="72">
        <f>SUM(H28)</f>
        <v>700</v>
      </c>
    </row>
    <row r="28" spans="1:8" ht="15.75" x14ac:dyDescent="0.25">
      <c r="A28" s="16"/>
      <c r="B28" s="73">
        <v>42</v>
      </c>
      <c r="C28" s="25" t="s">
        <v>71</v>
      </c>
      <c r="D28" s="71">
        <v>400</v>
      </c>
      <c r="E28" s="71">
        <v>700</v>
      </c>
      <c r="F28" s="71">
        <v>100</v>
      </c>
      <c r="G28" s="71">
        <v>700</v>
      </c>
      <c r="H28" s="71">
        <v>700</v>
      </c>
    </row>
  </sheetData>
  <mergeCells count="5">
    <mergeCell ref="A18:H18"/>
    <mergeCell ref="A1:H1"/>
    <mergeCell ref="A3:H3"/>
    <mergeCell ref="A5:H5"/>
    <mergeCell ref="A7:H7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activeCell="E35" sqref="E35"/>
    </sheetView>
  </sheetViews>
  <sheetFormatPr defaultRowHeight="15" x14ac:dyDescent="0.25"/>
  <cols>
    <col min="1" max="1" width="30.7109375" customWidth="1"/>
    <col min="2" max="6" width="25.28515625" customWidth="1"/>
  </cols>
  <sheetData>
    <row r="1" spans="1:6" ht="42" customHeight="1" x14ac:dyDescent="0.25">
      <c r="A1" s="97" t="s">
        <v>114</v>
      </c>
      <c r="B1" s="97"/>
      <c r="C1" s="97"/>
      <c r="D1" s="97"/>
      <c r="E1" s="97"/>
      <c r="F1" s="97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97" t="s">
        <v>17</v>
      </c>
      <c r="B3" s="97"/>
      <c r="C3" s="97"/>
      <c r="D3" s="97"/>
      <c r="E3" s="97"/>
      <c r="F3" s="97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97" t="s">
        <v>4</v>
      </c>
      <c r="B5" s="97"/>
      <c r="C5" s="97"/>
      <c r="D5" s="97"/>
      <c r="E5" s="97"/>
      <c r="F5" s="97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97" t="s">
        <v>44</v>
      </c>
      <c r="B7" s="97"/>
      <c r="C7" s="97"/>
      <c r="D7" s="97"/>
      <c r="E7" s="97"/>
      <c r="F7" s="97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46</v>
      </c>
      <c r="B9" s="18" t="s">
        <v>115</v>
      </c>
      <c r="C9" s="19" t="s">
        <v>116</v>
      </c>
      <c r="D9" s="19" t="s">
        <v>117</v>
      </c>
      <c r="E9" s="19" t="s">
        <v>31</v>
      </c>
      <c r="F9" s="19" t="s">
        <v>118</v>
      </c>
    </row>
    <row r="10" spans="1:6" ht="15.75" x14ac:dyDescent="0.25">
      <c r="A10" s="36" t="s">
        <v>0</v>
      </c>
      <c r="B10" s="84">
        <f>SUM(B11+B14+B16+B18+B22)</f>
        <v>1169662.98</v>
      </c>
      <c r="C10" s="81">
        <f>SUM(C11+C14+C16+C18+C22)</f>
        <v>1499253.94</v>
      </c>
      <c r="D10" s="81">
        <f>SUM(D11+D14+D16+D18+D22)</f>
        <v>1778564.1400000001</v>
      </c>
      <c r="E10" s="81">
        <f>SUM(E11+E14+E16+E18+E22)</f>
        <v>1779164.1400000001</v>
      </c>
      <c r="F10" s="81">
        <f>SUM(F11+F14+F16+F18+F22)</f>
        <v>1779164.1400000001</v>
      </c>
    </row>
    <row r="11" spans="1:6" ht="15.75" x14ac:dyDescent="0.25">
      <c r="A11" s="24" t="s">
        <v>49</v>
      </c>
      <c r="B11" s="81">
        <f>SUM(B12:B13)</f>
        <v>147916.41999999998</v>
      </c>
      <c r="C11" s="81">
        <f>SUM(C12:C13)</f>
        <v>188834.14</v>
      </c>
      <c r="D11" s="81">
        <f>SUM(D12:D13)</f>
        <v>164234.14000000001</v>
      </c>
      <c r="E11" s="81">
        <f>SUM(E12:E13)</f>
        <v>164834.14000000001</v>
      </c>
      <c r="F11" s="81">
        <f>SUM(F12:F13)</f>
        <v>164834.14000000001</v>
      </c>
    </row>
    <row r="12" spans="1:6" ht="15.75" x14ac:dyDescent="0.25">
      <c r="A12" s="13" t="s">
        <v>74</v>
      </c>
      <c r="B12" s="71">
        <v>27564.92</v>
      </c>
      <c r="C12" s="71">
        <v>33468.14</v>
      </c>
      <c r="D12" s="71">
        <v>33468.14</v>
      </c>
      <c r="E12" s="71">
        <v>33468.14</v>
      </c>
      <c r="F12" s="71">
        <v>33468.14</v>
      </c>
    </row>
    <row r="13" spans="1:6" ht="15.75" x14ac:dyDescent="0.25">
      <c r="A13" s="13" t="s">
        <v>73</v>
      </c>
      <c r="B13" s="71">
        <v>120351.5</v>
      </c>
      <c r="C13" s="71">
        <v>155366</v>
      </c>
      <c r="D13" s="71">
        <v>130766</v>
      </c>
      <c r="E13" s="71">
        <v>131366</v>
      </c>
      <c r="F13" s="71">
        <v>131366</v>
      </c>
    </row>
    <row r="14" spans="1:6" ht="15.75" x14ac:dyDescent="0.25">
      <c r="A14" s="24" t="s">
        <v>51</v>
      </c>
      <c r="B14" s="72">
        <f>SUM(B15)</f>
        <v>7502.26</v>
      </c>
      <c r="C14" s="72">
        <f>SUM(C15)</f>
        <v>8000</v>
      </c>
      <c r="D14" s="72">
        <f>SUM(D15)</f>
        <v>10000</v>
      </c>
      <c r="E14" s="72">
        <f>SUM(E15)</f>
        <v>10000</v>
      </c>
      <c r="F14" s="72">
        <f>SUM(F15)</f>
        <v>10000</v>
      </c>
    </row>
    <row r="15" spans="1:6" ht="15.75" x14ac:dyDescent="0.25">
      <c r="A15" s="13" t="s">
        <v>75</v>
      </c>
      <c r="B15" s="71">
        <v>7502.26</v>
      </c>
      <c r="C15" s="71">
        <v>8000</v>
      </c>
      <c r="D15" s="71">
        <v>10000</v>
      </c>
      <c r="E15" s="71">
        <v>10000</v>
      </c>
      <c r="F15" s="71">
        <v>10000</v>
      </c>
    </row>
    <row r="16" spans="1:6" ht="15.75" x14ac:dyDescent="0.25">
      <c r="A16" s="11" t="s">
        <v>48</v>
      </c>
      <c r="B16" s="72">
        <f>SUM(B17)</f>
        <v>1383.9</v>
      </c>
      <c r="C16" s="72">
        <f>SUM(C17)</f>
        <v>2000</v>
      </c>
      <c r="D16" s="72">
        <f>SUM(D17)</f>
        <v>3000</v>
      </c>
      <c r="E16" s="72">
        <f>SUM(E17)</f>
        <v>3000</v>
      </c>
      <c r="F16" s="72">
        <f>SUM(F17)</f>
        <v>3000</v>
      </c>
    </row>
    <row r="17" spans="1:6" ht="15" customHeight="1" x14ac:dyDescent="0.25">
      <c r="A17" s="17" t="s">
        <v>80</v>
      </c>
      <c r="B17" s="71">
        <v>1383.9</v>
      </c>
      <c r="C17" s="71">
        <v>2000</v>
      </c>
      <c r="D17" s="71">
        <v>3000</v>
      </c>
      <c r="E17" s="71">
        <v>3000</v>
      </c>
      <c r="F17" s="71">
        <v>3000</v>
      </c>
    </row>
    <row r="18" spans="1:6" ht="15.75" x14ac:dyDescent="0.25">
      <c r="A18" s="36" t="s">
        <v>47</v>
      </c>
      <c r="B18" s="72">
        <f>SUM(B19:B21)</f>
        <v>1012860.4</v>
      </c>
      <c r="C18" s="72">
        <f>SUM(C19:C21)</f>
        <v>1300419.8</v>
      </c>
      <c r="D18" s="72">
        <f>SUM(D19:D21)</f>
        <v>1601330</v>
      </c>
      <c r="E18" s="72">
        <f>SUM(E19:E21)</f>
        <v>1601330</v>
      </c>
      <c r="F18" s="72">
        <f>SUM(F19:F21)</f>
        <v>1601330</v>
      </c>
    </row>
    <row r="19" spans="1:6" ht="15" customHeight="1" x14ac:dyDescent="0.25">
      <c r="A19" s="17" t="s">
        <v>83</v>
      </c>
      <c r="B19" s="71">
        <v>900275.5</v>
      </c>
      <c r="C19" s="71">
        <v>1200000</v>
      </c>
      <c r="D19" s="71">
        <v>1500000</v>
      </c>
      <c r="E19" s="71">
        <v>1500000</v>
      </c>
      <c r="F19" s="71">
        <v>1500000</v>
      </c>
    </row>
    <row r="20" spans="1:6" ht="15.75" customHeight="1" x14ac:dyDescent="0.25">
      <c r="A20" s="17" t="s">
        <v>76</v>
      </c>
      <c r="B20" s="71">
        <v>111257.9</v>
      </c>
      <c r="C20" s="71">
        <v>99092.800000000003</v>
      </c>
      <c r="D20" s="71">
        <v>100000</v>
      </c>
      <c r="E20" s="71">
        <v>100000</v>
      </c>
      <c r="F20" s="71">
        <v>100000</v>
      </c>
    </row>
    <row r="21" spans="1:6" ht="15.75" x14ac:dyDescent="0.25">
      <c r="A21" s="13" t="s">
        <v>77</v>
      </c>
      <c r="B21" s="71">
        <v>1327</v>
      </c>
      <c r="C21" s="71">
        <v>1327</v>
      </c>
      <c r="D21" s="71">
        <v>1330</v>
      </c>
      <c r="E21" s="71">
        <v>1330</v>
      </c>
      <c r="F21" s="71">
        <v>1330</v>
      </c>
    </row>
    <row r="22" spans="1:6" ht="15.75" x14ac:dyDescent="0.25">
      <c r="A22" s="11" t="s">
        <v>78</v>
      </c>
      <c r="B22" s="72">
        <f>SUM(B23)</f>
        <v>0</v>
      </c>
      <c r="C22" s="80">
        <f>SUM(C23)</f>
        <v>0</v>
      </c>
      <c r="D22" s="80">
        <f>SUM(D23)</f>
        <v>0</v>
      </c>
      <c r="E22" s="80">
        <f>SUM(E23)</f>
        <v>0</v>
      </c>
      <c r="F22" s="80">
        <f>SUM(F23)</f>
        <v>0</v>
      </c>
    </row>
    <row r="23" spans="1:6" ht="15.75" x14ac:dyDescent="0.25">
      <c r="A23" s="13" t="s">
        <v>79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</row>
    <row r="24" spans="1:6" ht="15.75" x14ac:dyDescent="0.25">
      <c r="A24" s="82"/>
      <c r="B24" s="79"/>
      <c r="C24" s="78"/>
      <c r="D24" s="79"/>
      <c r="E24" s="79"/>
      <c r="F24" s="79"/>
    </row>
    <row r="25" spans="1:6" ht="15.75" customHeight="1" x14ac:dyDescent="0.25">
      <c r="A25" s="97" t="s">
        <v>45</v>
      </c>
      <c r="B25" s="97"/>
      <c r="C25" s="97"/>
      <c r="D25" s="97"/>
      <c r="E25" s="97"/>
      <c r="F25" s="97"/>
    </row>
    <row r="26" spans="1:6" ht="18" x14ac:dyDescent="0.25">
      <c r="A26" s="23"/>
      <c r="B26" s="23"/>
      <c r="C26" s="23"/>
      <c r="D26" s="23"/>
      <c r="E26" s="5"/>
      <c r="F26" s="5"/>
    </row>
    <row r="27" spans="1:6" ht="25.5" x14ac:dyDescent="0.25">
      <c r="A27" s="19" t="s">
        <v>46</v>
      </c>
      <c r="B27" s="18" t="s">
        <v>115</v>
      </c>
      <c r="C27" s="19" t="s">
        <v>116</v>
      </c>
      <c r="D27" s="19" t="s">
        <v>117</v>
      </c>
      <c r="E27" s="19" t="s">
        <v>31</v>
      </c>
      <c r="F27" s="19" t="s">
        <v>118</v>
      </c>
    </row>
    <row r="28" spans="1:6" ht="15.75" x14ac:dyDescent="0.25">
      <c r="A28" s="36" t="s">
        <v>1</v>
      </c>
      <c r="B28" s="81">
        <f>SUM(B29+B32+B34+B36+B40)</f>
        <v>1158327.95</v>
      </c>
      <c r="C28" s="81">
        <f>SUM(C29+C32+C34+C36+C40)</f>
        <v>1499253.94</v>
      </c>
      <c r="D28" s="81">
        <f>SUM(D29+D32+D34+D36+D40)</f>
        <v>1778564.1400000001</v>
      </c>
      <c r="E28" s="81">
        <f>SUM(E29+E32+E34+E36+E40)</f>
        <v>1779164.1400000001</v>
      </c>
      <c r="F28" s="81">
        <f>SUM(F29+F32+F34+F36+F40)</f>
        <v>1779164.1400000001</v>
      </c>
    </row>
    <row r="29" spans="1:6" ht="15.75" customHeight="1" x14ac:dyDescent="0.25">
      <c r="A29" s="24" t="s">
        <v>49</v>
      </c>
      <c r="B29" s="80">
        <f>SUM(B30:B31)</f>
        <v>147916.41999999998</v>
      </c>
      <c r="C29" s="80">
        <f>SUM(C30:C31)</f>
        <v>188834.14</v>
      </c>
      <c r="D29" s="81">
        <f>SUM(D30:D31)</f>
        <v>164234.14000000001</v>
      </c>
      <c r="E29" s="81">
        <f>SUM(E30:E31)</f>
        <v>164834.14000000001</v>
      </c>
      <c r="F29" s="81">
        <f>SUM(F30:F31)</f>
        <v>164834.14000000001</v>
      </c>
    </row>
    <row r="30" spans="1:6" ht="15.75" x14ac:dyDescent="0.25">
      <c r="A30" s="13" t="s">
        <v>74</v>
      </c>
      <c r="B30" s="71">
        <v>27564.92</v>
      </c>
      <c r="C30" s="71">
        <v>33468.14</v>
      </c>
      <c r="D30" s="71">
        <v>33468.14</v>
      </c>
      <c r="E30" s="71">
        <v>33468.14</v>
      </c>
      <c r="F30" s="71">
        <v>33468.14</v>
      </c>
    </row>
    <row r="31" spans="1:6" ht="15.75" x14ac:dyDescent="0.25">
      <c r="A31" s="13" t="s">
        <v>73</v>
      </c>
      <c r="B31" s="71">
        <v>120351.5</v>
      </c>
      <c r="C31" s="71">
        <v>155366</v>
      </c>
      <c r="D31" s="71">
        <v>130766</v>
      </c>
      <c r="E31" s="71">
        <v>131366</v>
      </c>
      <c r="F31" s="71">
        <v>131366</v>
      </c>
    </row>
    <row r="32" spans="1:6" ht="15.75" x14ac:dyDescent="0.25">
      <c r="A32" s="24" t="s">
        <v>51</v>
      </c>
      <c r="B32" s="80">
        <f>SUM(B33)</f>
        <v>7502.26</v>
      </c>
      <c r="C32" s="80">
        <f>SUM(C33)</f>
        <v>8000</v>
      </c>
      <c r="D32" s="72">
        <f>SUM(D33)</f>
        <v>10000</v>
      </c>
      <c r="E32" s="72">
        <f>SUM(E33)</f>
        <v>10000</v>
      </c>
      <c r="F32" s="72">
        <f>SUM(F33)</f>
        <v>10000</v>
      </c>
    </row>
    <row r="33" spans="1:6" ht="15.75" x14ac:dyDescent="0.25">
      <c r="A33" s="13" t="s">
        <v>75</v>
      </c>
      <c r="B33" s="71">
        <v>7502.26</v>
      </c>
      <c r="C33" s="71">
        <v>8000</v>
      </c>
      <c r="D33" s="71">
        <v>10000</v>
      </c>
      <c r="E33" s="71">
        <v>10000</v>
      </c>
      <c r="F33" s="71">
        <v>10000</v>
      </c>
    </row>
    <row r="34" spans="1:6" ht="15.75" x14ac:dyDescent="0.25">
      <c r="A34" s="83" t="s">
        <v>48</v>
      </c>
      <c r="B34" s="80">
        <f>SUM(B35)</f>
        <v>1383.9</v>
      </c>
      <c r="C34" s="80">
        <f>SUM(C35)</f>
        <v>2000</v>
      </c>
      <c r="D34" s="72">
        <f>SUM(D35)</f>
        <v>3000</v>
      </c>
      <c r="E34" s="72">
        <f>SUM(E35)</f>
        <v>3000</v>
      </c>
      <c r="F34" s="72">
        <f>SUM(F35)</f>
        <v>3000</v>
      </c>
    </row>
    <row r="35" spans="1:6" ht="15.75" customHeight="1" x14ac:dyDescent="0.25">
      <c r="A35" s="13" t="s">
        <v>81</v>
      </c>
      <c r="B35" s="71">
        <v>1383.9</v>
      </c>
      <c r="C35" s="71">
        <v>2000</v>
      </c>
      <c r="D35" s="71">
        <v>3000</v>
      </c>
      <c r="E35" s="71">
        <v>3000</v>
      </c>
      <c r="F35" s="71">
        <v>3000</v>
      </c>
    </row>
    <row r="36" spans="1:6" ht="15.75" x14ac:dyDescent="0.25">
      <c r="A36" s="83" t="s">
        <v>47</v>
      </c>
      <c r="B36" s="80">
        <f>SUM(B37:B39)</f>
        <v>1001525.37</v>
      </c>
      <c r="C36" s="80">
        <f>SUM(C37:C39)</f>
        <v>1300419.8</v>
      </c>
      <c r="D36" s="72">
        <f>SUM(D37:D39)</f>
        <v>1601330</v>
      </c>
      <c r="E36" s="72">
        <f>SUM(E37:E39)</f>
        <v>1601330</v>
      </c>
      <c r="F36" s="72">
        <f>SUM(F37:F39)</f>
        <v>1601330</v>
      </c>
    </row>
    <row r="37" spans="1:6" ht="15.75" x14ac:dyDescent="0.25">
      <c r="A37" s="13" t="s">
        <v>82</v>
      </c>
      <c r="B37" s="71">
        <v>900275.5</v>
      </c>
      <c r="C37" s="71">
        <v>1200000</v>
      </c>
      <c r="D37" s="71">
        <v>1500000</v>
      </c>
      <c r="E37" s="71">
        <v>1500000</v>
      </c>
      <c r="F37" s="71">
        <v>1500000</v>
      </c>
    </row>
    <row r="38" spans="1:6" ht="15.75" x14ac:dyDescent="0.25">
      <c r="A38" s="13" t="s">
        <v>84</v>
      </c>
      <c r="B38" s="71">
        <v>99922.87</v>
      </c>
      <c r="C38" s="71">
        <v>99092.800000000003</v>
      </c>
      <c r="D38" s="71">
        <v>100000</v>
      </c>
      <c r="E38" s="71">
        <v>100000</v>
      </c>
      <c r="F38" s="71">
        <v>100000</v>
      </c>
    </row>
    <row r="39" spans="1:6" ht="15.75" x14ac:dyDescent="0.25">
      <c r="A39" s="13" t="s">
        <v>77</v>
      </c>
      <c r="B39" s="71">
        <v>1327</v>
      </c>
      <c r="C39" s="71">
        <v>1327</v>
      </c>
      <c r="D39" s="71">
        <v>1330</v>
      </c>
      <c r="E39" s="71">
        <v>1330</v>
      </c>
      <c r="F39" s="71">
        <v>1330</v>
      </c>
    </row>
    <row r="40" spans="1:6" ht="15.75" x14ac:dyDescent="0.25">
      <c r="A40" s="11" t="s">
        <v>78</v>
      </c>
      <c r="B40" s="80">
        <v>0</v>
      </c>
      <c r="C40" s="80">
        <f>SUM(C41)</f>
        <v>0</v>
      </c>
      <c r="D40" s="80">
        <v>0</v>
      </c>
      <c r="E40" s="80">
        <f>SUM(E41)</f>
        <v>0</v>
      </c>
      <c r="F40" s="80">
        <f>SUM(F41)</f>
        <v>0</v>
      </c>
    </row>
    <row r="41" spans="1:6" ht="15.75" x14ac:dyDescent="0.25">
      <c r="A41" s="13" t="s">
        <v>79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D18" sqref="D18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7" t="s">
        <v>114</v>
      </c>
      <c r="B1" s="97"/>
      <c r="C1" s="97"/>
      <c r="D1" s="97"/>
      <c r="E1" s="97"/>
      <c r="F1" s="9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7" t="s">
        <v>17</v>
      </c>
      <c r="B3" s="97"/>
      <c r="C3" s="97"/>
      <c r="D3" s="97"/>
      <c r="E3" s="98"/>
      <c r="F3" s="9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7" t="s">
        <v>4</v>
      </c>
      <c r="B5" s="99"/>
      <c r="C5" s="99"/>
      <c r="D5" s="99"/>
      <c r="E5" s="99"/>
      <c r="F5" s="9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7" t="s">
        <v>12</v>
      </c>
      <c r="B7" s="118"/>
      <c r="C7" s="118"/>
      <c r="D7" s="118"/>
      <c r="E7" s="118"/>
      <c r="F7" s="11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46</v>
      </c>
      <c r="B9" s="18" t="s">
        <v>115</v>
      </c>
      <c r="C9" s="19" t="s">
        <v>116</v>
      </c>
      <c r="D9" s="19" t="s">
        <v>117</v>
      </c>
      <c r="E9" s="19" t="s">
        <v>31</v>
      </c>
      <c r="F9" s="19" t="s">
        <v>118</v>
      </c>
    </row>
    <row r="10" spans="1:6" ht="15.75" customHeight="1" x14ac:dyDescent="0.25">
      <c r="A10" s="11" t="s">
        <v>13</v>
      </c>
      <c r="B10" s="72">
        <f t="shared" ref="B10:F11" si="0">SUM(B11)</f>
        <v>1158327.95</v>
      </c>
      <c r="C10" s="72">
        <f t="shared" si="0"/>
        <v>1499253.94</v>
      </c>
      <c r="D10" s="72">
        <f t="shared" si="0"/>
        <v>1778564.14</v>
      </c>
      <c r="E10" s="72">
        <f t="shared" si="0"/>
        <v>1779164.14</v>
      </c>
      <c r="F10" s="72">
        <f t="shared" si="0"/>
        <v>1779164.14</v>
      </c>
    </row>
    <row r="11" spans="1:6" ht="15.75" customHeight="1" x14ac:dyDescent="0.25">
      <c r="A11" s="11" t="s">
        <v>85</v>
      </c>
      <c r="B11" s="72">
        <f t="shared" si="0"/>
        <v>1158327.95</v>
      </c>
      <c r="C11" s="72">
        <f t="shared" si="0"/>
        <v>1499253.94</v>
      </c>
      <c r="D11" s="72">
        <f t="shared" si="0"/>
        <v>1778564.14</v>
      </c>
      <c r="E11" s="72">
        <f t="shared" si="0"/>
        <v>1779164.14</v>
      </c>
      <c r="F11" s="72">
        <f t="shared" si="0"/>
        <v>1779164.14</v>
      </c>
    </row>
    <row r="12" spans="1:6" ht="15.75" x14ac:dyDescent="0.25">
      <c r="A12" s="17" t="s">
        <v>86</v>
      </c>
      <c r="B12" s="71">
        <v>1158327.95</v>
      </c>
      <c r="C12" s="71">
        <v>1499253.94</v>
      </c>
      <c r="D12" s="71">
        <v>1778564.14</v>
      </c>
      <c r="E12" s="71">
        <v>1779164.14</v>
      </c>
      <c r="F12" s="71">
        <v>1779164.14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7" t="s">
        <v>29</v>
      </c>
      <c r="B1" s="97"/>
      <c r="C1" s="97"/>
      <c r="D1" s="97"/>
      <c r="E1" s="97"/>
      <c r="F1" s="97"/>
      <c r="G1" s="97"/>
      <c r="H1" s="9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7" t="s">
        <v>17</v>
      </c>
      <c r="B3" s="97"/>
      <c r="C3" s="97"/>
      <c r="D3" s="97"/>
      <c r="E3" s="97"/>
      <c r="F3" s="97"/>
      <c r="G3" s="97"/>
      <c r="H3" s="9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7" t="s">
        <v>53</v>
      </c>
      <c r="B5" s="97"/>
      <c r="C5" s="97"/>
      <c r="D5" s="97"/>
      <c r="E5" s="97"/>
      <c r="F5" s="97"/>
      <c r="G5" s="97"/>
      <c r="H5" s="9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28</v>
      </c>
      <c r="D7" s="18" t="s">
        <v>32</v>
      </c>
      <c r="E7" s="19" t="s">
        <v>33</v>
      </c>
      <c r="F7" s="19" t="s">
        <v>30</v>
      </c>
      <c r="G7" s="19" t="s">
        <v>25</v>
      </c>
      <c r="H7" s="19" t="s">
        <v>31</v>
      </c>
    </row>
    <row r="8" spans="1:8" x14ac:dyDescent="0.25">
      <c r="A8" s="34"/>
      <c r="B8" s="35"/>
      <c r="C8" s="33" t="s">
        <v>55</v>
      </c>
      <c r="D8" s="35"/>
      <c r="E8" s="34"/>
      <c r="F8" s="34"/>
      <c r="G8" s="34"/>
      <c r="H8" s="34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21</v>
      </c>
      <c r="D10" s="8"/>
      <c r="E10" s="9"/>
      <c r="F10" s="9"/>
      <c r="G10" s="9"/>
      <c r="H10" s="9"/>
    </row>
    <row r="11" spans="1:8" x14ac:dyDescent="0.25">
      <c r="A11" s="11"/>
      <c r="B11" s="16"/>
      <c r="C11" s="37"/>
      <c r="D11" s="8"/>
      <c r="E11" s="9"/>
      <c r="F11" s="9"/>
      <c r="G11" s="9"/>
      <c r="H11" s="9"/>
    </row>
    <row r="12" spans="1:8" x14ac:dyDescent="0.25">
      <c r="A12" s="11"/>
      <c r="B12" s="16"/>
      <c r="C12" s="33" t="s">
        <v>58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15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7" t="s">
        <v>29</v>
      </c>
      <c r="B1" s="97"/>
      <c r="C1" s="97"/>
      <c r="D1" s="97"/>
      <c r="E1" s="97"/>
      <c r="F1" s="97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97" t="s">
        <v>17</v>
      </c>
      <c r="B3" s="97"/>
      <c r="C3" s="97"/>
      <c r="D3" s="97"/>
      <c r="E3" s="97"/>
      <c r="F3" s="97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97" t="s">
        <v>54</v>
      </c>
      <c r="B5" s="97"/>
      <c r="C5" s="97"/>
      <c r="D5" s="97"/>
      <c r="E5" s="97"/>
      <c r="F5" s="97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46</v>
      </c>
      <c r="B7" s="18" t="s">
        <v>32</v>
      </c>
      <c r="C7" s="19" t="s">
        <v>33</v>
      </c>
      <c r="D7" s="19" t="s">
        <v>30</v>
      </c>
      <c r="E7" s="19" t="s">
        <v>25</v>
      </c>
      <c r="F7" s="19" t="s">
        <v>31</v>
      </c>
    </row>
    <row r="8" spans="1:6" x14ac:dyDescent="0.25">
      <c r="A8" s="11" t="s">
        <v>55</v>
      </c>
      <c r="B8" s="8"/>
      <c r="C8" s="9"/>
      <c r="D8" s="9"/>
      <c r="E8" s="9"/>
      <c r="F8" s="9"/>
    </row>
    <row r="9" spans="1:6" ht="25.5" x14ac:dyDescent="0.25">
      <c r="A9" s="11" t="s">
        <v>56</v>
      </c>
      <c r="B9" s="8"/>
      <c r="C9" s="9"/>
      <c r="D9" s="9"/>
      <c r="E9" s="9"/>
      <c r="F9" s="9"/>
    </row>
    <row r="10" spans="1:6" ht="25.5" x14ac:dyDescent="0.25">
      <c r="A10" s="17" t="s">
        <v>57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58</v>
      </c>
      <c r="B12" s="8"/>
      <c r="C12" s="9"/>
      <c r="D12" s="9"/>
      <c r="E12" s="9"/>
      <c r="F12" s="9"/>
    </row>
    <row r="13" spans="1:6" x14ac:dyDescent="0.25">
      <c r="A13" s="24" t="s">
        <v>49</v>
      </c>
      <c r="B13" s="8"/>
      <c r="C13" s="9"/>
      <c r="D13" s="9"/>
      <c r="E13" s="9"/>
      <c r="F13" s="9"/>
    </row>
    <row r="14" spans="1:6" x14ac:dyDescent="0.25">
      <c r="A14" s="13" t="s">
        <v>50</v>
      </c>
      <c r="B14" s="8"/>
      <c r="C14" s="9"/>
      <c r="D14" s="9"/>
      <c r="E14" s="9"/>
      <c r="F14" s="10"/>
    </row>
    <row r="15" spans="1:6" x14ac:dyDescent="0.25">
      <c r="A15" s="24" t="s">
        <v>51</v>
      </c>
      <c r="B15" s="8"/>
      <c r="C15" s="9"/>
      <c r="D15" s="9"/>
      <c r="E15" s="9"/>
      <c r="F15" s="10"/>
    </row>
    <row r="16" spans="1:6" x14ac:dyDescent="0.25">
      <c r="A16" s="13" t="s">
        <v>52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workbookViewId="0">
      <selection activeCell="L35" sqref="L35:L3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5.7109375" customWidth="1"/>
    <col min="5" max="9" width="25.28515625" customWidth="1"/>
  </cols>
  <sheetData>
    <row r="1" spans="1:9" ht="42" customHeight="1" x14ac:dyDescent="0.25">
      <c r="A1" s="97" t="s">
        <v>114</v>
      </c>
      <c r="B1" s="97"/>
      <c r="C1" s="97"/>
      <c r="D1" s="97"/>
      <c r="E1" s="97"/>
      <c r="F1" s="97"/>
      <c r="G1" s="97"/>
      <c r="H1" s="97"/>
      <c r="I1" s="9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97" t="s">
        <v>16</v>
      </c>
      <c r="B3" s="99"/>
      <c r="C3" s="99"/>
      <c r="D3" s="99"/>
      <c r="E3" s="99"/>
      <c r="F3" s="99"/>
      <c r="G3" s="99"/>
      <c r="H3" s="99"/>
      <c r="I3" s="9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40" t="s">
        <v>18</v>
      </c>
      <c r="B5" s="141"/>
      <c r="C5" s="142"/>
      <c r="D5" s="18" t="s">
        <v>19</v>
      </c>
      <c r="E5" s="18" t="s">
        <v>115</v>
      </c>
      <c r="F5" s="19" t="s">
        <v>116</v>
      </c>
      <c r="G5" s="19" t="s">
        <v>117</v>
      </c>
      <c r="H5" s="19" t="s">
        <v>31</v>
      </c>
      <c r="I5" s="19" t="s">
        <v>118</v>
      </c>
    </row>
    <row r="6" spans="1:9" ht="30" customHeight="1" x14ac:dyDescent="0.25">
      <c r="A6" s="137" t="s">
        <v>87</v>
      </c>
      <c r="B6" s="138"/>
      <c r="C6" s="139"/>
      <c r="D6" s="91" t="s">
        <v>88</v>
      </c>
      <c r="E6" s="72">
        <f>SUM(E7+E11+E21+E39)</f>
        <v>1158327.9500000002</v>
      </c>
      <c r="F6" s="72">
        <f>SUM(F7+F11+F21+F39)</f>
        <v>1499253.94</v>
      </c>
      <c r="G6" s="72">
        <f>SUM(G7+G11+G21+G39)</f>
        <v>1778564.14</v>
      </c>
      <c r="H6" s="72">
        <f t="shared" ref="H6:I6" si="0">SUM(H7+H11+H21+H39)</f>
        <v>1779164.14</v>
      </c>
      <c r="I6" s="72">
        <f t="shared" si="0"/>
        <v>1779164.14</v>
      </c>
    </row>
    <row r="7" spans="1:9" ht="15.75" x14ac:dyDescent="0.25">
      <c r="A7" s="134" t="s">
        <v>89</v>
      </c>
      <c r="B7" s="135"/>
      <c r="C7" s="136"/>
      <c r="D7" s="86" t="s">
        <v>90</v>
      </c>
      <c r="E7" s="93">
        <f t="shared" ref="E7:F9" si="1">SUM(E8)</f>
        <v>17676.14</v>
      </c>
      <c r="F7" s="87">
        <f t="shared" si="1"/>
        <v>21964.14</v>
      </c>
      <c r="G7" s="93">
        <f>SUM(G8)</f>
        <v>21964.14</v>
      </c>
      <c r="H7" s="93">
        <f t="shared" ref="H7:I9" si="2">SUM(H8)</f>
        <v>21964.14</v>
      </c>
      <c r="I7" s="93">
        <f t="shared" si="2"/>
        <v>21964.14</v>
      </c>
    </row>
    <row r="8" spans="1:9" ht="15.75" customHeight="1" x14ac:dyDescent="0.25">
      <c r="A8" s="128" t="s">
        <v>91</v>
      </c>
      <c r="B8" s="129"/>
      <c r="C8" s="130"/>
      <c r="D8" s="85" t="s">
        <v>92</v>
      </c>
      <c r="E8" s="72">
        <f t="shared" si="1"/>
        <v>17676.14</v>
      </c>
      <c r="F8" s="72">
        <f t="shared" si="1"/>
        <v>21964.14</v>
      </c>
      <c r="G8" s="72">
        <f>SUM(G9)</f>
        <v>21964.14</v>
      </c>
      <c r="H8" s="72">
        <f t="shared" si="2"/>
        <v>21964.14</v>
      </c>
      <c r="I8" s="72">
        <f t="shared" si="2"/>
        <v>21964.14</v>
      </c>
    </row>
    <row r="9" spans="1:9" ht="15.75" x14ac:dyDescent="0.25">
      <c r="A9" s="119">
        <v>3</v>
      </c>
      <c r="B9" s="120"/>
      <c r="C9" s="121"/>
      <c r="D9" s="26" t="s">
        <v>9</v>
      </c>
      <c r="E9" s="71">
        <f>SUM(E10)</f>
        <v>17676.14</v>
      </c>
      <c r="F9" s="71">
        <f t="shared" si="1"/>
        <v>21964.14</v>
      </c>
      <c r="G9" s="71">
        <f>SUM(G10)</f>
        <v>21964.14</v>
      </c>
      <c r="H9" s="71">
        <f t="shared" si="2"/>
        <v>21964.14</v>
      </c>
      <c r="I9" s="71">
        <f t="shared" si="2"/>
        <v>21964.14</v>
      </c>
    </row>
    <row r="10" spans="1:9" ht="15.75" x14ac:dyDescent="0.25">
      <c r="A10" s="119">
        <v>32</v>
      </c>
      <c r="B10" s="120"/>
      <c r="C10" s="121"/>
      <c r="D10" s="26" t="s">
        <v>20</v>
      </c>
      <c r="E10" s="71">
        <v>17676.14</v>
      </c>
      <c r="F10" s="71">
        <v>21964.14</v>
      </c>
      <c r="G10" s="71">
        <v>21964.14</v>
      </c>
      <c r="H10" s="71">
        <v>21964.14</v>
      </c>
      <c r="I10" s="71">
        <v>21964.14</v>
      </c>
    </row>
    <row r="11" spans="1:9" ht="15.75" x14ac:dyDescent="0.25">
      <c r="A11" s="134" t="s">
        <v>93</v>
      </c>
      <c r="B11" s="135"/>
      <c r="C11" s="136"/>
      <c r="D11" s="86" t="s">
        <v>94</v>
      </c>
      <c r="E11" s="93">
        <f>SUM(E12+E15+E18)</f>
        <v>10213.16</v>
      </c>
      <c r="F11" s="87">
        <f>SUM(F12+F15+F18)</f>
        <v>11327</v>
      </c>
      <c r="G11" s="93">
        <f>SUM(G12+G15+G18)</f>
        <v>14330</v>
      </c>
      <c r="H11" s="93">
        <f t="shared" ref="H11:I11" si="3">SUM(H12+H15+H18)</f>
        <v>14330</v>
      </c>
      <c r="I11" s="93">
        <f t="shared" si="3"/>
        <v>14330</v>
      </c>
    </row>
    <row r="12" spans="1:9" ht="15.75" x14ac:dyDescent="0.25">
      <c r="A12" s="128" t="s">
        <v>95</v>
      </c>
      <c r="B12" s="129"/>
      <c r="C12" s="130"/>
      <c r="D12" s="51" t="s">
        <v>96</v>
      </c>
      <c r="E12" s="72">
        <f t="shared" ref="E12:G13" si="4">SUM(E13)</f>
        <v>7502.26</v>
      </c>
      <c r="F12" s="72">
        <f t="shared" si="4"/>
        <v>8000</v>
      </c>
      <c r="G12" s="72">
        <f t="shared" si="4"/>
        <v>10000</v>
      </c>
      <c r="H12" s="72">
        <f t="shared" ref="H12:I13" si="5">SUM(H13)</f>
        <v>10000</v>
      </c>
      <c r="I12" s="72">
        <f t="shared" si="5"/>
        <v>10000</v>
      </c>
    </row>
    <row r="13" spans="1:9" ht="15.75" x14ac:dyDescent="0.25">
      <c r="A13" s="94">
        <v>3</v>
      </c>
      <c r="B13" s="54"/>
      <c r="C13" s="55"/>
      <c r="D13" s="53" t="s">
        <v>9</v>
      </c>
      <c r="E13" s="71">
        <f>SUM(E14)</f>
        <v>7502.26</v>
      </c>
      <c r="F13" s="71">
        <f t="shared" si="4"/>
        <v>8000</v>
      </c>
      <c r="G13" s="71">
        <f t="shared" si="4"/>
        <v>10000</v>
      </c>
      <c r="H13" s="71">
        <f t="shared" si="5"/>
        <v>10000</v>
      </c>
      <c r="I13" s="71">
        <f t="shared" si="5"/>
        <v>10000</v>
      </c>
    </row>
    <row r="14" spans="1:9" ht="15.75" x14ac:dyDescent="0.25">
      <c r="A14" s="94">
        <v>32</v>
      </c>
      <c r="B14" s="54"/>
      <c r="C14" s="55"/>
      <c r="D14" s="53" t="s">
        <v>20</v>
      </c>
      <c r="E14" s="71">
        <v>7502.26</v>
      </c>
      <c r="F14" s="71">
        <v>8000</v>
      </c>
      <c r="G14" s="71">
        <v>10000</v>
      </c>
      <c r="H14" s="71">
        <v>10000</v>
      </c>
      <c r="I14" s="71">
        <v>10000</v>
      </c>
    </row>
    <row r="15" spans="1:9" ht="15.75" x14ac:dyDescent="0.25">
      <c r="A15" s="128" t="s">
        <v>97</v>
      </c>
      <c r="B15" s="129"/>
      <c r="C15" s="130"/>
      <c r="D15" s="51" t="s">
        <v>98</v>
      </c>
      <c r="E15" s="72">
        <f t="shared" ref="E15:G16" si="6">SUM(E16)</f>
        <v>1383.9</v>
      </c>
      <c r="F15" s="72">
        <f t="shared" si="6"/>
        <v>2000</v>
      </c>
      <c r="G15" s="72">
        <f t="shared" si="6"/>
        <v>3000</v>
      </c>
      <c r="H15" s="72">
        <f t="shared" ref="H15:I16" si="7">SUM(H16)</f>
        <v>3000</v>
      </c>
      <c r="I15" s="72">
        <f t="shared" si="7"/>
        <v>3000</v>
      </c>
    </row>
    <row r="16" spans="1:9" ht="15.75" x14ac:dyDescent="0.25">
      <c r="A16" s="52">
        <v>3</v>
      </c>
      <c r="B16" s="88"/>
      <c r="C16" s="85"/>
      <c r="D16" s="53" t="s">
        <v>9</v>
      </c>
      <c r="E16" s="71">
        <f>SUM(E17)</f>
        <v>1383.9</v>
      </c>
      <c r="F16" s="71">
        <f t="shared" si="6"/>
        <v>2000</v>
      </c>
      <c r="G16" s="71">
        <f t="shared" si="6"/>
        <v>3000</v>
      </c>
      <c r="H16" s="71">
        <f t="shared" si="7"/>
        <v>3000</v>
      </c>
      <c r="I16" s="71">
        <f t="shared" si="7"/>
        <v>3000</v>
      </c>
    </row>
    <row r="17" spans="1:9" ht="15.75" x14ac:dyDescent="0.25">
      <c r="A17" s="52">
        <v>32</v>
      </c>
      <c r="B17" s="88"/>
      <c r="C17" s="85"/>
      <c r="D17" s="53" t="s">
        <v>20</v>
      </c>
      <c r="E17" s="71">
        <v>1383.9</v>
      </c>
      <c r="F17" s="71">
        <v>2000</v>
      </c>
      <c r="G17" s="71">
        <v>3000</v>
      </c>
      <c r="H17" s="71">
        <v>3000</v>
      </c>
      <c r="I17" s="71">
        <v>3000</v>
      </c>
    </row>
    <row r="18" spans="1:9" ht="15.75" x14ac:dyDescent="0.25">
      <c r="A18" s="128" t="s">
        <v>99</v>
      </c>
      <c r="B18" s="129"/>
      <c r="C18" s="130"/>
      <c r="D18" s="51" t="s">
        <v>100</v>
      </c>
      <c r="E18" s="72">
        <f t="shared" ref="E18:G19" si="8">SUM(E19)</f>
        <v>1327</v>
      </c>
      <c r="F18" s="72">
        <f t="shared" si="8"/>
        <v>1327</v>
      </c>
      <c r="G18" s="72">
        <f t="shared" si="8"/>
        <v>1330</v>
      </c>
      <c r="H18" s="72">
        <f t="shared" ref="H18:I19" si="9">SUM(H19)</f>
        <v>1330</v>
      </c>
      <c r="I18" s="72">
        <f t="shared" si="9"/>
        <v>1330</v>
      </c>
    </row>
    <row r="19" spans="1:9" ht="15.75" x14ac:dyDescent="0.25">
      <c r="A19" s="52">
        <v>3</v>
      </c>
      <c r="B19" s="88"/>
      <c r="C19" s="85"/>
      <c r="D19" s="53" t="s">
        <v>9</v>
      </c>
      <c r="E19" s="71">
        <f>SUM(E20)</f>
        <v>1327</v>
      </c>
      <c r="F19" s="71">
        <f t="shared" si="8"/>
        <v>1327</v>
      </c>
      <c r="G19" s="71">
        <f t="shared" si="8"/>
        <v>1330</v>
      </c>
      <c r="H19" s="71">
        <f t="shared" si="9"/>
        <v>1330</v>
      </c>
      <c r="I19" s="71">
        <f t="shared" si="9"/>
        <v>1330</v>
      </c>
    </row>
    <row r="20" spans="1:9" ht="15.75" x14ac:dyDescent="0.25">
      <c r="A20" s="52">
        <v>32</v>
      </c>
      <c r="B20" s="88"/>
      <c r="C20" s="85"/>
      <c r="D20" s="53" t="s">
        <v>20</v>
      </c>
      <c r="E20" s="71">
        <v>1327</v>
      </c>
      <c r="F20" s="71">
        <v>1327</v>
      </c>
      <c r="G20" s="71">
        <v>1330</v>
      </c>
      <c r="H20" s="71">
        <v>1330</v>
      </c>
      <c r="I20" s="71">
        <v>1330</v>
      </c>
    </row>
    <row r="21" spans="1:9" ht="15.75" x14ac:dyDescent="0.25">
      <c r="A21" s="134" t="s">
        <v>101</v>
      </c>
      <c r="B21" s="135"/>
      <c r="C21" s="136"/>
      <c r="D21" s="86" t="s">
        <v>102</v>
      </c>
      <c r="E21" s="93">
        <f>SUM(E22+E25+E29+E32)</f>
        <v>1124941.1500000001</v>
      </c>
      <c r="F21" s="87">
        <f>SUM(F22+F25+F29+F32+F36)</f>
        <v>1431262.8</v>
      </c>
      <c r="G21" s="93">
        <f>SUM(G22+G25+G29+G32+G36)</f>
        <v>1732170</v>
      </c>
      <c r="H21" s="93">
        <f t="shared" ref="H21:I21" si="10">SUM(H22+H25+H29+H32+H36)</f>
        <v>1732170</v>
      </c>
      <c r="I21" s="93">
        <f t="shared" si="10"/>
        <v>1732170</v>
      </c>
    </row>
    <row r="22" spans="1:9" ht="15.75" x14ac:dyDescent="0.25">
      <c r="A22" s="128" t="s">
        <v>91</v>
      </c>
      <c r="B22" s="129"/>
      <c r="C22" s="130"/>
      <c r="D22" s="51" t="s">
        <v>92</v>
      </c>
      <c r="E22" s="72">
        <f t="shared" ref="E22:G23" si="11">SUM(E23)</f>
        <v>9888.7800000000007</v>
      </c>
      <c r="F22" s="72">
        <f t="shared" si="11"/>
        <v>11504</v>
      </c>
      <c r="G22" s="72">
        <f t="shared" si="11"/>
        <v>11504</v>
      </c>
      <c r="H22" s="72">
        <f t="shared" ref="H22:I23" si="12">SUM(H23)</f>
        <v>11504</v>
      </c>
      <c r="I22" s="72">
        <f t="shared" si="12"/>
        <v>11504</v>
      </c>
    </row>
    <row r="23" spans="1:9" ht="15.75" x14ac:dyDescent="0.25">
      <c r="A23" s="52">
        <v>3</v>
      </c>
      <c r="B23" s="88"/>
      <c r="C23" s="85"/>
      <c r="D23" s="53" t="s">
        <v>9</v>
      </c>
      <c r="E23" s="71">
        <f>SUM(E24)</f>
        <v>9888.7800000000007</v>
      </c>
      <c r="F23" s="71">
        <f t="shared" si="11"/>
        <v>11504</v>
      </c>
      <c r="G23" s="71">
        <f t="shared" si="11"/>
        <v>11504</v>
      </c>
      <c r="H23" s="71">
        <f t="shared" si="12"/>
        <v>11504</v>
      </c>
      <c r="I23" s="71">
        <f t="shared" si="12"/>
        <v>11504</v>
      </c>
    </row>
    <row r="24" spans="1:9" ht="15.75" x14ac:dyDescent="0.25">
      <c r="A24" s="89">
        <v>32</v>
      </c>
      <c r="B24" s="54"/>
      <c r="C24" s="55"/>
      <c r="D24" s="53" t="s">
        <v>20</v>
      </c>
      <c r="E24" s="71">
        <v>9888.7800000000007</v>
      </c>
      <c r="F24" s="71">
        <v>11504</v>
      </c>
      <c r="G24" s="71">
        <v>11504</v>
      </c>
      <c r="H24" s="71">
        <v>11504</v>
      </c>
      <c r="I24" s="71">
        <v>11504</v>
      </c>
    </row>
    <row r="25" spans="1:9" ht="15.75" x14ac:dyDescent="0.25">
      <c r="A25" s="128" t="s">
        <v>103</v>
      </c>
      <c r="B25" s="129"/>
      <c r="C25" s="130"/>
      <c r="D25" s="51" t="s">
        <v>119</v>
      </c>
      <c r="E25" s="72">
        <f>SUM(E26)</f>
        <v>114854</v>
      </c>
      <c r="F25" s="72">
        <f>SUM(F26)</f>
        <v>120666</v>
      </c>
      <c r="G25" s="72">
        <f>SUM(G26)</f>
        <v>120666</v>
      </c>
      <c r="H25" s="72">
        <f t="shared" ref="H25:I25" si="13">SUM(H26)</f>
        <v>120666</v>
      </c>
      <c r="I25" s="72">
        <f t="shared" si="13"/>
        <v>120666</v>
      </c>
    </row>
    <row r="26" spans="1:9" ht="15.75" x14ac:dyDescent="0.25">
      <c r="A26" s="89">
        <v>3</v>
      </c>
      <c r="B26" s="54"/>
      <c r="C26" s="55"/>
      <c r="D26" s="53" t="s">
        <v>9</v>
      </c>
      <c r="E26" s="71">
        <f>SUM(E27:E28)</f>
        <v>114854</v>
      </c>
      <c r="F26" s="71">
        <f>SUM(F27:F28)</f>
        <v>120666</v>
      </c>
      <c r="G26" s="71">
        <f>SUM(G27:G28)</f>
        <v>120666</v>
      </c>
      <c r="H26" s="71">
        <f t="shared" ref="H26:I26" si="14">SUM(H27:H28)</f>
        <v>120666</v>
      </c>
      <c r="I26" s="71">
        <f t="shared" si="14"/>
        <v>120666</v>
      </c>
    </row>
    <row r="27" spans="1:9" ht="15.75" x14ac:dyDescent="0.25">
      <c r="A27" s="89">
        <v>32</v>
      </c>
      <c r="B27" s="54"/>
      <c r="C27" s="55"/>
      <c r="D27" s="53" t="s">
        <v>20</v>
      </c>
      <c r="E27" s="71">
        <v>114304</v>
      </c>
      <c r="F27" s="71">
        <v>120016</v>
      </c>
      <c r="G27" s="71">
        <v>120016</v>
      </c>
      <c r="H27" s="71">
        <v>120016</v>
      </c>
      <c r="I27" s="71">
        <v>120016</v>
      </c>
    </row>
    <row r="28" spans="1:9" ht="15.75" x14ac:dyDescent="0.25">
      <c r="A28" s="89">
        <v>34</v>
      </c>
      <c r="B28" s="58"/>
      <c r="C28" s="59"/>
      <c r="D28" s="57" t="s">
        <v>70</v>
      </c>
      <c r="E28" s="71">
        <v>550</v>
      </c>
      <c r="F28" s="71">
        <v>650</v>
      </c>
      <c r="G28" s="71">
        <v>650</v>
      </c>
      <c r="H28" s="71">
        <v>650</v>
      </c>
      <c r="I28" s="71">
        <v>650</v>
      </c>
    </row>
    <row r="29" spans="1:9" ht="15.75" x14ac:dyDescent="0.25">
      <c r="A29" s="128" t="s">
        <v>105</v>
      </c>
      <c r="B29" s="129"/>
      <c r="C29" s="130"/>
      <c r="D29" s="60" t="s">
        <v>106</v>
      </c>
      <c r="E29" s="72">
        <f t="shared" ref="E29:G30" si="15">SUM(E30)</f>
        <v>900275.5</v>
      </c>
      <c r="F29" s="72">
        <f t="shared" si="15"/>
        <v>1200000</v>
      </c>
      <c r="G29" s="72">
        <f t="shared" si="15"/>
        <v>1500000</v>
      </c>
      <c r="H29" s="72">
        <f t="shared" ref="H29:I30" si="16">SUM(H30)</f>
        <v>1500000</v>
      </c>
      <c r="I29" s="72">
        <f t="shared" si="16"/>
        <v>1500000</v>
      </c>
    </row>
    <row r="30" spans="1:9" ht="15.75" x14ac:dyDescent="0.25">
      <c r="A30" s="56">
        <v>3</v>
      </c>
      <c r="B30" s="88"/>
      <c r="C30" s="85"/>
      <c r="D30" s="57" t="s">
        <v>9</v>
      </c>
      <c r="E30" s="71">
        <f t="shared" si="15"/>
        <v>900275.5</v>
      </c>
      <c r="F30" s="71">
        <f t="shared" si="15"/>
        <v>1200000</v>
      </c>
      <c r="G30" s="71">
        <f t="shared" si="15"/>
        <v>1500000</v>
      </c>
      <c r="H30" s="71">
        <f t="shared" si="16"/>
        <v>1500000</v>
      </c>
      <c r="I30" s="71">
        <f t="shared" si="16"/>
        <v>1500000</v>
      </c>
    </row>
    <row r="31" spans="1:9" ht="15.75" x14ac:dyDescent="0.25">
      <c r="A31" s="56">
        <v>31</v>
      </c>
      <c r="B31" s="88"/>
      <c r="C31" s="85"/>
      <c r="D31" s="57" t="s">
        <v>10</v>
      </c>
      <c r="E31" s="71">
        <v>900275.5</v>
      </c>
      <c r="F31" s="71">
        <v>1200000</v>
      </c>
      <c r="G31" s="71">
        <v>1500000</v>
      </c>
      <c r="H31" s="71">
        <v>1500000</v>
      </c>
      <c r="I31" s="71">
        <v>1500000</v>
      </c>
    </row>
    <row r="32" spans="1:9" ht="15.75" x14ac:dyDescent="0.25">
      <c r="A32" s="128" t="s">
        <v>107</v>
      </c>
      <c r="B32" s="129"/>
      <c r="C32" s="130"/>
      <c r="D32" s="60" t="s">
        <v>108</v>
      </c>
      <c r="E32" s="72">
        <f>SUM(E33)</f>
        <v>99922.87000000001</v>
      </c>
      <c r="F32" s="72">
        <f>SUM(F33)</f>
        <v>99092.800000000003</v>
      </c>
      <c r="G32" s="72">
        <f>SUM(G33)</f>
        <v>100000</v>
      </c>
      <c r="H32" s="72">
        <f t="shared" ref="H32:I32" si="17">SUM(H33)</f>
        <v>100000</v>
      </c>
      <c r="I32" s="72">
        <f t="shared" si="17"/>
        <v>100000</v>
      </c>
    </row>
    <row r="33" spans="1:9" ht="15.75" x14ac:dyDescent="0.25">
      <c r="A33" s="56">
        <v>3</v>
      </c>
      <c r="B33" s="88"/>
      <c r="C33" s="85"/>
      <c r="D33" s="57" t="s">
        <v>9</v>
      </c>
      <c r="E33" s="71">
        <f>SUM(E34:E35)</f>
        <v>99922.87000000001</v>
      </c>
      <c r="F33" s="71">
        <f>SUM(F34:F35)</f>
        <v>99092.800000000003</v>
      </c>
      <c r="G33" s="71">
        <f>SUM(G34:G35)</f>
        <v>100000</v>
      </c>
      <c r="H33" s="71">
        <f t="shared" ref="H33:I33" si="18">SUM(H34:H35)</f>
        <v>100000</v>
      </c>
      <c r="I33" s="71">
        <f t="shared" si="18"/>
        <v>100000</v>
      </c>
    </row>
    <row r="34" spans="1:9" ht="15.75" x14ac:dyDescent="0.25">
      <c r="A34" s="56">
        <v>31</v>
      </c>
      <c r="B34" s="88"/>
      <c r="C34" s="85"/>
      <c r="D34" s="57" t="s">
        <v>10</v>
      </c>
      <c r="E34" s="71">
        <v>1068.96</v>
      </c>
      <c r="F34" s="71">
        <v>10000</v>
      </c>
      <c r="G34" s="71">
        <v>10000</v>
      </c>
      <c r="H34" s="71">
        <v>10000</v>
      </c>
      <c r="I34" s="71">
        <v>10000</v>
      </c>
    </row>
    <row r="35" spans="1:9" ht="15.75" x14ac:dyDescent="0.25">
      <c r="A35" s="56">
        <v>32</v>
      </c>
      <c r="B35" s="88"/>
      <c r="C35" s="85"/>
      <c r="D35" s="57" t="s">
        <v>20</v>
      </c>
      <c r="E35" s="71">
        <v>98853.91</v>
      </c>
      <c r="F35" s="71">
        <v>89092.800000000003</v>
      </c>
      <c r="G35" s="71">
        <v>90000</v>
      </c>
      <c r="H35" s="71">
        <v>90000</v>
      </c>
      <c r="I35" s="71">
        <v>90000</v>
      </c>
    </row>
    <row r="36" spans="1:9" ht="15.75" x14ac:dyDescent="0.25">
      <c r="A36" s="128" t="s">
        <v>109</v>
      </c>
      <c r="B36" s="129"/>
      <c r="C36" s="130"/>
      <c r="D36" s="60" t="s">
        <v>110</v>
      </c>
      <c r="E36" s="72">
        <f>SUM(E37)</f>
        <v>0</v>
      </c>
      <c r="F36" s="72">
        <f>SUM(F37)</f>
        <v>0</v>
      </c>
      <c r="G36" s="72">
        <v>0</v>
      </c>
      <c r="H36" s="72">
        <v>0</v>
      </c>
      <c r="I36" s="72">
        <v>0</v>
      </c>
    </row>
    <row r="37" spans="1:9" ht="15.75" x14ac:dyDescent="0.25">
      <c r="A37" s="56">
        <v>3</v>
      </c>
      <c r="B37" s="88"/>
      <c r="C37" s="85"/>
      <c r="D37" s="57" t="s">
        <v>9</v>
      </c>
      <c r="E37" s="71">
        <v>0</v>
      </c>
      <c r="F37" s="71">
        <f>SUM(F38)</f>
        <v>0</v>
      </c>
      <c r="G37" s="71">
        <v>0</v>
      </c>
      <c r="H37" s="71">
        <v>0</v>
      </c>
      <c r="I37" s="71">
        <v>0</v>
      </c>
    </row>
    <row r="38" spans="1:9" ht="15.75" x14ac:dyDescent="0.25">
      <c r="A38" s="89">
        <v>32</v>
      </c>
      <c r="B38" s="54"/>
      <c r="C38" s="55"/>
      <c r="D38" s="53" t="s">
        <v>20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</row>
    <row r="39" spans="1:9" ht="14.25" customHeight="1" x14ac:dyDescent="0.25">
      <c r="A39" s="125" t="s">
        <v>111</v>
      </c>
      <c r="B39" s="126"/>
      <c r="C39" s="127"/>
      <c r="D39" s="90" t="s">
        <v>112</v>
      </c>
      <c r="E39" s="93">
        <f>SUM(E40)</f>
        <v>5497.5</v>
      </c>
      <c r="F39" s="87">
        <f>SUM(F40)</f>
        <v>34700</v>
      </c>
      <c r="G39" s="93">
        <f>SUM(G40)</f>
        <v>10100</v>
      </c>
      <c r="H39" s="93">
        <f t="shared" ref="H39:I39" si="19">SUM(H40)</f>
        <v>10700</v>
      </c>
      <c r="I39" s="93">
        <f t="shared" si="19"/>
        <v>10700</v>
      </c>
    </row>
    <row r="40" spans="1:9" ht="15" customHeight="1" x14ac:dyDescent="0.25">
      <c r="A40" s="128" t="s">
        <v>103</v>
      </c>
      <c r="B40" s="129"/>
      <c r="C40" s="130"/>
      <c r="D40" s="85" t="s">
        <v>104</v>
      </c>
      <c r="E40" s="71">
        <f>SUM(E43+E41)</f>
        <v>5497.5</v>
      </c>
      <c r="F40" s="72">
        <f>SUM(F41+F43)</f>
        <v>34700</v>
      </c>
      <c r="G40" s="72">
        <f>SUM(G41+G44)</f>
        <v>10100</v>
      </c>
      <c r="H40" s="72">
        <f t="shared" ref="H40:I40" si="20">SUM(H41+H44)</f>
        <v>10700</v>
      </c>
      <c r="I40" s="72">
        <f t="shared" si="20"/>
        <v>10700</v>
      </c>
    </row>
    <row r="41" spans="1:9" ht="15.75" x14ac:dyDescent="0.25">
      <c r="A41" s="119">
        <v>3</v>
      </c>
      <c r="B41" s="120"/>
      <c r="C41" s="121"/>
      <c r="D41" s="26" t="s">
        <v>9</v>
      </c>
      <c r="E41" s="71">
        <f>SUM(E42)</f>
        <v>5097.5</v>
      </c>
      <c r="F41" s="71">
        <f>SUM(F42)</f>
        <v>34000</v>
      </c>
      <c r="G41" s="71">
        <f>SUM(G42)</f>
        <v>10000</v>
      </c>
      <c r="H41" s="71">
        <f t="shared" ref="H41:I41" si="21">SUM(H42)</f>
        <v>10000</v>
      </c>
      <c r="I41" s="71">
        <f t="shared" si="21"/>
        <v>10000</v>
      </c>
    </row>
    <row r="42" spans="1:9" ht="15.75" x14ac:dyDescent="0.25">
      <c r="A42" s="131">
        <v>32</v>
      </c>
      <c r="B42" s="132"/>
      <c r="C42" s="133"/>
      <c r="D42" s="26" t="s">
        <v>20</v>
      </c>
      <c r="E42" s="71">
        <v>5097.5</v>
      </c>
      <c r="F42" s="71">
        <v>34000</v>
      </c>
      <c r="G42" s="71">
        <v>10000</v>
      </c>
      <c r="H42" s="71">
        <v>10000</v>
      </c>
      <c r="I42" s="71">
        <v>10000</v>
      </c>
    </row>
    <row r="43" spans="1:9" ht="15.75" x14ac:dyDescent="0.25">
      <c r="A43" s="119">
        <v>4</v>
      </c>
      <c r="B43" s="120"/>
      <c r="C43" s="121"/>
      <c r="D43" s="26" t="s">
        <v>9</v>
      </c>
      <c r="E43" s="71">
        <f>SUM(E44)</f>
        <v>400</v>
      </c>
      <c r="F43" s="71">
        <f>SUM(F44)</f>
        <v>700</v>
      </c>
      <c r="G43" s="71">
        <f>SUM(G44)</f>
        <v>100</v>
      </c>
      <c r="H43" s="71">
        <v>700</v>
      </c>
      <c r="I43" s="71">
        <f t="shared" ref="I43" si="22">SUM(I44)</f>
        <v>700</v>
      </c>
    </row>
    <row r="44" spans="1:9" ht="15.75" x14ac:dyDescent="0.25">
      <c r="A44" s="122">
        <v>42</v>
      </c>
      <c r="B44" s="123"/>
      <c r="C44" s="124"/>
      <c r="D44" s="26" t="s">
        <v>113</v>
      </c>
      <c r="E44" s="71">
        <v>400</v>
      </c>
      <c r="F44" s="71">
        <v>700</v>
      </c>
      <c r="G44" s="71">
        <v>100</v>
      </c>
      <c r="H44" s="71">
        <v>700</v>
      </c>
      <c r="I44" s="71">
        <v>700</v>
      </c>
    </row>
    <row r="47" spans="1:9" x14ac:dyDescent="0.25">
      <c r="E47" s="92"/>
    </row>
  </sheetData>
  <mergeCells count="24">
    <mergeCell ref="A6:C6"/>
    <mergeCell ref="A7:C7"/>
    <mergeCell ref="A1:I1"/>
    <mergeCell ref="A3:I3"/>
    <mergeCell ref="A5:C5"/>
    <mergeCell ref="A8:C8"/>
    <mergeCell ref="A9:C9"/>
    <mergeCell ref="A10:C10"/>
    <mergeCell ref="A42:C42"/>
    <mergeCell ref="A11:C11"/>
    <mergeCell ref="A12:C12"/>
    <mergeCell ref="A15:C15"/>
    <mergeCell ref="A18:C18"/>
    <mergeCell ref="A21:C21"/>
    <mergeCell ref="A22:C22"/>
    <mergeCell ref="A25:C25"/>
    <mergeCell ref="A29:C29"/>
    <mergeCell ref="A32:C32"/>
    <mergeCell ref="A36:C36"/>
    <mergeCell ref="A43:C43"/>
    <mergeCell ref="A44:C44"/>
    <mergeCell ref="A39:C39"/>
    <mergeCell ref="A40:C40"/>
    <mergeCell ref="A41:C41"/>
  </mergeCells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Milka</cp:lastModifiedBy>
  <cp:lastPrinted>2024-12-04T13:39:53Z</cp:lastPrinted>
  <dcterms:created xsi:type="dcterms:W3CDTF">2022-08-12T12:51:27Z</dcterms:created>
  <dcterms:modified xsi:type="dcterms:W3CDTF">2024-12-04T13:40:42Z</dcterms:modified>
</cp:coreProperties>
</file>