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 activeTab="3"/>
  </bookViews>
  <sheets>
    <sheet name=" Sažetak" sheetId="2" r:id="rId1"/>
    <sheet name=" Račun prihoda i rashoda" sheetId="4" r:id="rId2"/>
    <sheet name=" Račun financiranja" sheetId="5" r:id="rId3"/>
    <sheet name="Posebni dio" sheetId="6" r:id="rId4"/>
  </sheets>
  <definedNames>
    <definedName name="_xlnm.Print_Area" localSheetId="2">' Račun financiranja'!$A$1:$G$32</definedName>
    <definedName name="_xlnm.Print_Area" localSheetId="1">' Račun prihoda i rashoda'!$A$1:$G$66</definedName>
    <definedName name="_xlnm.Print_Area" localSheetId="0">' Sažetak'!$A$1:$J$42</definedName>
    <definedName name="_xlnm.Print_Area" localSheetId="3">'Posebni dio'!$A$1:$G$53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J10" i="2" l="1"/>
  <c r="I10" i="2"/>
  <c r="G65" i="4"/>
  <c r="G64" i="4" s="1"/>
  <c r="F65" i="4"/>
  <c r="F64" i="4" s="1"/>
  <c r="E65" i="4"/>
  <c r="E64" i="4" s="1"/>
  <c r="G53" i="4"/>
  <c r="F53" i="4"/>
  <c r="G51" i="4"/>
  <c r="F51" i="4"/>
  <c r="G49" i="4"/>
  <c r="F49" i="4"/>
  <c r="G46" i="4"/>
  <c r="G45" i="4" s="1"/>
  <c r="F46" i="4"/>
  <c r="F45" i="4"/>
  <c r="E53" i="4"/>
  <c r="E51" i="4"/>
  <c r="E49" i="4"/>
  <c r="E46" i="4"/>
  <c r="E45" i="4" s="1"/>
  <c r="G38" i="4"/>
  <c r="F38" i="4"/>
  <c r="G36" i="4"/>
  <c r="F36" i="4"/>
  <c r="G34" i="4"/>
  <c r="F34" i="4"/>
  <c r="G32" i="4"/>
  <c r="G31" i="4" s="1"/>
  <c r="F32" i="4"/>
  <c r="F31" i="4" s="1"/>
  <c r="E32" i="4"/>
  <c r="E31" i="4" s="1"/>
  <c r="E34" i="4"/>
  <c r="E36" i="4"/>
  <c r="E38" i="4"/>
  <c r="G23" i="4"/>
  <c r="F23" i="4"/>
  <c r="G18" i="4"/>
  <c r="F18" i="4"/>
  <c r="E18" i="4"/>
  <c r="E23" i="4"/>
  <c r="G9" i="4"/>
  <c r="G8" i="4" s="1"/>
  <c r="F9" i="4"/>
  <c r="F8" i="4" s="1"/>
  <c r="E9" i="4"/>
  <c r="E8" i="4" s="1"/>
  <c r="G17" i="4" l="1"/>
  <c r="F17" i="4"/>
  <c r="E17" i="4"/>
  <c r="I16" i="2"/>
  <c r="J16" i="2"/>
  <c r="G51" i="6"/>
  <c r="F51" i="6"/>
  <c r="E51" i="6"/>
  <c r="G49" i="6"/>
  <c r="F49" i="6"/>
  <c r="E49" i="6"/>
  <c r="E48" i="6" s="1"/>
  <c r="E47" i="6" s="1"/>
  <c r="G44" i="6"/>
  <c r="F44" i="6"/>
  <c r="E44" i="6"/>
  <c r="G41" i="6"/>
  <c r="G40" i="6" s="1"/>
  <c r="F41" i="6"/>
  <c r="F40" i="6" s="1"/>
  <c r="E41" i="6"/>
  <c r="E40" i="6" s="1"/>
  <c r="G37" i="6"/>
  <c r="G36" i="6" s="1"/>
  <c r="F37" i="6"/>
  <c r="E37" i="6"/>
  <c r="E36" i="6" s="1"/>
  <c r="F36" i="6"/>
  <c r="G30" i="6"/>
  <c r="G29" i="6" s="1"/>
  <c r="F30" i="6"/>
  <c r="F29" i="6"/>
  <c r="E30" i="6"/>
  <c r="E29" i="6" s="1"/>
  <c r="G26" i="6"/>
  <c r="F26" i="6"/>
  <c r="F25" i="6" s="1"/>
  <c r="E26" i="6"/>
  <c r="E25" i="6" s="1"/>
  <c r="G25" i="6"/>
  <c r="G22" i="6"/>
  <c r="F22" i="6"/>
  <c r="E22" i="6"/>
  <c r="G20" i="6"/>
  <c r="G19" i="6" s="1"/>
  <c r="F20" i="6"/>
  <c r="F19" i="6" s="1"/>
  <c r="E20" i="6"/>
  <c r="E19" i="6"/>
  <c r="G17" i="6"/>
  <c r="F17" i="6"/>
  <c r="F16" i="6" s="1"/>
  <c r="E17" i="6"/>
  <c r="E16" i="6" s="1"/>
  <c r="E15" i="6" s="1"/>
  <c r="G16" i="6"/>
  <c r="G15" i="6" s="1"/>
  <c r="F15" i="6" l="1"/>
  <c r="F48" i="6"/>
  <c r="F47" i="6" s="1"/>
  <c r="G48" i="6"/>
  <c r="G47" i="6" s="1"/>
  <c r="G13" i="6"/>
  <c r="G12" i="6"/>
  <c r="G11" i="6" s="1"/>
  <c r="F13" i="6"/>
  <c r="F12" i="6" s="1"/>
  <c r="F11" i="6" s="1"/>
  <c r="E13" i="6"/>
  <c r="E12" i="6" s="1"/>
  <c r="E11" i="6" s="1"/>
  <c r="G33" i="6"/>
  <c r="G32" i="6"/>
  <c r="G28" i="6" s="1"/>
  <c r="F33" i="6"/>
  <c r="F32" i="6"/>
  <c r="F28" i="6" s="1"/>
  <c r="E33" i="6"/>
  <c r="E32" i="6" s="1"/>
  <c r="E28" i="6" s="1"/>
  <c r="E10" i="6" s="1"/>
  <c r="E9" i="6" s="1"/>
  <c r="E8" i="6" s="1"/>
  <c r="E7" i="6" s="1"/>
  <c r="E6" i="6" s="1"/>
  <c r="G10" i="6" l="1"/>
  <c r="G9" i="6" s="1"/>
  <c r="G8" i="6" s="1"/>
  <c r="G7" i="6" s="1"/>
  <c r="G6" i="6" s="1"/>
  <c r="F10" i="6"/>
  <c r="F9" i="6" s="1"/>
  <c r="F8" i="6" s="1"/>
  <c r="F7" i="6" s="1"/>
  <c r="F6" i="6" s="1"/>
  <c r="D49" i="6"/>
  <c r="D48" i="6" s="1"/>
  <c r="D47" i="6" s="1"/>
  <c r="D51" i="6"/>
  <c r="D44" i="6"/>
  <c r="D40" i="6"/>
  <c r="D41" i="6"/>
  <c r="D37" i="6"/>
  <c r="D36" i="6" s="1"/>
  <c r="D32" i="6"/>
  <c r="D33" i="6"/>
  <c r="D30" i="6"/>
  <c r="D29" i="6" s="1"/>
  <c r="D28" i="6" s="1"/>
  <c r="D26" i="6"/>
  <c r="D25" i="6" s="1"/>
  <c r="D22" i="6"/>
  <c r="D19" i="6"/>
  <c r="D20" i="6"/>
  <c r="D17" i="6"/>
  <c r="D16" i="6" s="1"/>
  <c r="D15" i="6" s="1"/>
  <c r="D13" i="6"/>
  <c r="D12" i="6" s="1"/>
  <c r="D11" i="6" s="1"/>
  <c r="C65" i="4"/>
  <c r="C64" i="4" s="1"/>
  <c r="D65" i="4"/>
  <c r="D64" i="4" s="1"/>
  <c r="D53" i="4"/>
  <c r="D51" i="4"/>
  <c r="D49" i="4"/>
  <c r="D46" i="4"/>
  <c r="D45" i="4" s="1"/>
  <c r="D38" i="4"/>
  <c r="D36" i="4"/>
  <c r="D34" i="4"/>
  <c r="D32" i="4"/>
  <c r="D31" i="4" s="1"/>
  <c r="D18" i="4"/>
  <c r="D17" i="4" s="1"/>
  <c r="D23" i="4"/>
  <c r="D8" i="4"/>
  <c r="D9" i="4"/>
  <c r="D10" i="6" l="1"/>
  <c r="D9" i="6" s="1"/>
  <c r="D8" i="6" s="1"/>
  <c r="D7" i="6" s="1"/>
  <c r="D6" i="6" s="1"/>
  <c r="C17" i="6"/>
  <c r="C16" i="6" s="1"/>
  <c r="C15" i="6" s="1"/>
  <c r="C49" i="6"/>
  <c r="C48" i="6" s="1"/>
  <c r="C47" i="6" s="1"/>
  <c r="C51" i="6"/>
  <c r="C41" i="6"/>
  <c r="C40" i="6" s="1"/>
  <c r="C37" i="6"/>
  <c r="C36" i="6" s="1"/>
  <c r="C33" i="6"/>
  <c r="C32" i="6" s="1"/>
  <c r="C30" i="6"/>
  <c r="C29" i="6" s="1"/>
  <c r="C26" i="6"/>
  <c r="C25" i="6" s="1"/>
  <c r="C23" i="6"/>
  <c r="C22" i="6" s="1"/>
  <c r="C20" i="6"/>
  <c r="C19" i="6" s="1"/>
  <c r="C13" i="6"/>
  <c r="C12" i="6" s="1"/>
  <c r="C11" i="6" s="1"/>
  <c r="C28" i="6" l="1"/>
  <c r="C10" i="6" s="1"/>
  <c r="C9" i="6" s="1"/>
  <c r="C8" i="6" s="1"/>
  <c r="C7" i="6" s="1"/>
  <c r="C6" i="6" s="1"/>
  <c r="C53" i="4"/>
  <c r="C51" i="4"/>
  <c r="C49" i="4"/>
  <c r="C46" i="4"/>
  <c r="C32" i="4"/>
  <c r="C34" i="4"/>
  <c r="C36" i="4"/>
  <c r="C38" i="4"/>
  <c r="C23" i="4"/>
  <c r="C18" i="4"/>
  <c r="C9" i="4"/>
  <c r="C8" i="4" s="1"/>
  <c r="C45" i="4" l="1"/>
  <c r="C17" i="4"/>
  <c r="C31" i="4"/>
  <c r="G39" i="2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G13" i="2"/>
  <c r="F13" i="2"/>
  <c r="H10" i="2"/>
  <c r="G10" i="2"/>
  <c r="F10" i="2"/>
  <c r="H16" i="2" l="1"/>
  <c r="H25" i="2" s="1"/>
  <c r="H32" i="2" s="1"/>
  <c r="H33" i="2" s="1"/>
  <c r="G16" i="2"/>
  <c r="G25" i="2" s="1"/>
  <c r="G32" i="2" s="1"/>
  <c r="F16" i="2"/>
  <c r="F25" i="2" s="1"/>
  <c r="F32" i="2" s="1"/>
  <c r="F33" i="2" s="1"/>
  <c r="I25" i="2"/>
  <c r="I32" i="2" s="1"/>
  <c r="I33" i="2" s="1"/>
  <c r="J25" i="2"/>
  <c r="J32" i="2" s="1"/>
  <c r="J33" i="2" s="1"/>
  <c r="G33" i="2"/>
</calcChain>
</file>

<file path=xl/sharedStrings.xml><?xml version="1.0" encoding="utf-8"?>
<sst xmlns="http://schemas.openxmlformats.org/spreadsheetml/2006/main" count="242" uniqueCount="126">
  <si>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</si>
  <si>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</si>
  <si>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</si>
  <si>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</si>
  <si>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</si>
  <si>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</si>
  <si>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</si>
  <si>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</si>
  <si>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</si>
  <si>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</si>
  <si>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</si>
  <si>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</si>
  <si>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</si>
  <si>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</si>
  <si>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</si>
  <si>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</si>
  <si>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</si>
  <si>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</si>
  <si>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</si>
  <si>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</si>
  <si>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</si>
  <si>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</si>
  <si>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</si>
  <si>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</si>
  <si>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</si>
  <si>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</si>
  <si>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</si>
  <si>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</si>
  <si>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</si>
  <si>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</si>
  <si>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</si>
  <si>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</si>
  <si>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</si>
  <si>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</si>
  <si>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</si>
  <si>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</si>
  <si>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</si>
  <si>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</si>
  <si>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</si>
  <si>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</si>
  <si>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</si>
  <si>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</si>
  <si>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</si>
  <si>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</si>
  <si>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</si>
  <si>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</si>
  <si>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</si>
  <si>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</si>
  <si>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</si>
  <si>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</si>
  <si>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</si>
  <si>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</si>
  <si>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</si>
  <si>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</si>
  <si>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</si>
  <si>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</si>
  <si>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</si>
  <si>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</si>
  <si>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</si>
  <si>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 xml:space="preserve">* najniža razina oznake izvora financiranja smatra se razina skupine odnosno podskupine      </t>
  </si>
  <si>
    <t xml:space="preserve">PRORAČUN JEDINICE LOKALNE I PODRUČNE (REGIONALNE) SAMOUPRAVE/
FINANCIJSKI PLAN PRORAČUNSKOG KORISNIKA JEDINICE LOKALNE I PODRUČNE (REGIONALNE) SAMOUPRAVE 
ZA GODINU 2026. I PROJEKCIJE ZA GODINU 2027. I 2028. </t>
  </si>
  <si>
    <t>IZVRŠENJE 
2024.</t>
  </si>
  <si>
    <t>TEKUĆI PLAN           2025.</t>
  </si>
  <si>
    <t>PLAN 
2026.</t>
  </si>
  <si>
    <t>PROJEKCIJA 
2027.</t>
  </si>
  <si>
    <t>PROJEKCIJA
2028.</t>
  </si>
  <si>
    <t>TEKUĆI PLAN 
2025.</t>
  </si>
  <si>
    <t>Prihodi od upravnih i administrativnih pristojbi, pristojbi po posebnim propisima i naknada</t>
  </si>
  <si>
    <t>Prihodi iz nadležnog proračuna</t>
  </si>
  <si>
    <t>Financijski rashodi</t>
  </si>
  <si>
    <t>Ostali rashodi</t>
  </si>
  <si>
    <t>Rashodi za nabavu proizvedene dugotrajne imovine</t>
  </si>
  <si>
    <t>Opći prihodi srednje škole</t>
  </si>
  <si>
    <t>Pomoći</t>
  </si>
  <si>
    <t>Pomoći -Agencija za plaćanje u poljoprivredi</t>
  </si>
  <si>
    <t>Tekuće pomoći proračunu iz drugih proračuna i izvanproračunskim korisnicima</t>
  </si>
  <si>
    <t>RAZDJEL 002</t>
  </si>
  <si>
    <t>UPRAVNI ODJEL ZA OBRAZOVANJE, KULTURU, SPORT, MLADE I CIVILNO  DRUŠTVO</t>
  </si>
  <si>
    <t xml:space="preserve">GLAVA 00202 </t>
  </si>
  <si>
    <t>ŠKOLSTVO</t>
  </si>
  <si>
    <t>SREDNJA ŠKOLA TOPUSKO</t>
  </si>
  <si>
    <t xml:space="preserve">Podglava 19134 </t>
  </si>
  <si>
    <t>DJELATNOST UPRAVNOG ODJELA ZA OBRAZOVANJE, KULTURU, ŠPORT, MLADE I CIVILNO DRUŠTVO</t>
  </si>
  <si>
    <t xml:space="preserve">Glavni program A02 </t>
  </si>
  <si>
    <t>PROGRAM 1001</t>
  </si>
  <si>
    <t>Program javnih potreba u školstvu</t>
  </si>
  <si>
    <t>Aktivnost A100007</t>
  </si>
  <si>
    <t xml:space="preserve"> Školska natjecanja i smotre</t>
  </si>
  <si>
    <t>OPĆI PRIHODI I PRIMICI</t>
  </si>
  <si>
    <t>Aktivnost A100010</t>
  </si>
  <si>
    <t>Školska kuhinja</t>
  </si>
  <si>
    <t>Izvor 3.1.1</t>
  </si>
  <si>
    <t>VLASTITI PRIHODI - PK</t>
  </si>
  <si>
    <t xml:space="preserve">Rashodi poslovanja </t>
  </si>
  <si>
    <t>Izvor 4.3.1</t>
  </si>
  <si>
    <t>PRIHODI ZA POSEBNE NAMJENE - PK</t>
  </si>
  <si>
    <t>Aktivnost A100011</t>
  </si>
  <si>
    <t>Redovni program SŠ</t>
  </si>
  <si>
    <t>Izvor 1.1.</t>
  </si>
  <si>
    <t>Izvor 1.3.</t>
  </si>
  <si>
    <t>POMOĆI - PK</t>
  </si>
  <si>
    <t>Izvor 6.1.1</t>
  </si>
  <si>
    <t>TEKUĆE DONACIJE - PK</t>
  </si>
  <si>
    <t>Kapitalni projekt K100002</t>
  </si>
  <si>
    <t>Ulaganje u objekte školstva</t>
  </si>
  <si>
    <t>Rashodi poslovanje</t>
  </si>
  <si>
    <t>Izvor  1.1.</t>
  </si>
  <si>
    <t>OPĆI PRIHODI SREDNJE ŠKOLE TOPUSKO</t>
  </si>
  <si>
    <t>Izvor 5.2.14</t>
  </si>
  <si>
    <t>Pomoći-Agencija za plaćanje u poljoprivredi</t>
  </si>
  <si>
    <t>09</t>
  </si>
  <si>
    <t>Obrazovanje</t>
  </si>
  <si>
    <t>092</t>
  </si>
  <si>
    <t>Srednjoškolsko obrazovanje</t>
  </si>
  <si>
    <t>5.0.6</t>
  </si>
  <si>
    <t>Programi unije-PK</t>
  </si>
  <si>
    <t xml:space="preserve">Pomoći-PK </t>
  </si>
  <si>
    <t>Programi Unije-PK</t>
  </si>
  <si>
    <t>Pomoći-PK</t>
  </si>
  <si>
    <r>
      <rPr>
        <sz val="10"/>
        <rFont val="Times New Roman"/>
        <family val="1"/>
        <charset val="238"/>
      </rPr>
      <t>Pomoći</t>
    </r>
    <r>
      <rPr>
        <b/>
        <sz val="10"/>
        <rFont val="Times New Roman"/>
        <family val="1"/>
        <charset val="238"/>
      </rPr>
      <t xml:space="preserve"> i</t>
    </r>
    <r>
      <rPr>
        <sz val="10"/>
        <rFont val="Times New Roman"/>
        <family val="1"/>
        <charset val="238"/>
      </rPr>
      <t>z gradskog i općinskog proračuna-PK</t>
    </r>
  </si>
  <si>
    <t>Vlastiti prihodi-PK</t>
  </si>
  <si>
    <t>Izvor 5.0.6</t>
  </si>
  <si>
    <t xml:space="preserve">Izvor 5.1.1 </t>
  </si>
  <si>
    <t>PROGRAMI UNIJE-PK</t>
  </si>
  <si>
    <t>Izvor 5.2.44</t>
  </si>
  <si>
    <t>POMOĆI IZ GRADSKIH I OPĆINSKIH PRORAČUNA -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</si>
</sst>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27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0" fontId="22" fillId="2" borderId="4" xfId="3" applyFont="1" applyFill="1" applyBorder="1" applyAlignment="1">
      <alignment horizontal="left" vertical="center" inden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4" fillId="0" borderId="4" xfId="3" applyFont="1" applyBorder="1" applyAlignment="1">
      <alignment horizontal="center"/>
    </xf>
    <xf numFmtId="4" fontId="13" fillId="3" borderId="4" xfId="2" applyNumberFormat="1" applyFont="1" applyFill="1" applyBorder="1" applyAlignment="1">
      <alignment horizontal="right"/>
    </xf>
    <xf numFmtId="4" fontId="13" fillId="0" borderId="4" xfId="2" applyNumberFormat="1" applyFont="1" applyFill="1" applyBorder="1" applyAlignment="1">
      <alignment horizontal="right"/>
    </xf>
    <xf numFmtId="0" fontId="15" fillId="2" borderId="4" xfId="3" quotePrefix="1" applyFont="1" applyFill="1" applyBorder="1" applyAlignment="1">
      <alignment horizontal="left" vertical="center" wrapText="1"/>
    </xf>
    <xf numFmtId="0" fontId="16" fillId="2" borderId="4" xfId="3" quotePrefix="1" applyFont="1" applyFill="1" applyBorder="1" applyAlignment="1">
      <alignment horizontal="center" vertical="center"/>
    </xf>
    <xf numFmtId="0" fontId="13" fillId="2" borderId="4" xfId="3" applyNumberFormat="1" applyFont="1" applyFill="1" applyBorder="1" applyAlignment="1" applyProtection="1">
      <alignment vertical="center" wrapText="1"/>
    </xf>
    <xf numFmtId="0" fontId="13" fillId="2" borderId="4" xfId="3" quotePrefix="1" applyNumberFormat="1" applyFont="1" applyFill="1" applyBorder="1" applyAlignment="1" applyProtection="1">
      <alignment vertical="center" wrapText="1"/>
    </xf>
    <xf numFmtId="0" fontId="13" fillId="6" borderId="4" xfId="0" applyNumberFormat="1" applyFont="1" applyFill="1" applyBorder="1" applyAlignment="1" applyProtection="1">
      <alignment horizontal="left" vertical="center" wrapText="1"/>
    </xf>
    <xf numFmtId="0" fontId="13" fillId="6" borderId="4" xfId="3" applyNumberFormat="1" applyFont="1" applyFill="1" applyBorder="1" applyAlignment="1" applyProtection="1">
      <alignment vertical="center" wrapText="1"/>
    </xf>
    <xf numFmtId="0" fontId="13" fillId="6" borderId="4" xfId="3" applyNumberFormat="1" applyFont="1" applyFill="1" applyBorder="1" applyAlignment="1" applyProtection="1">
      <alignment horizontal="left" vertical="center" wrapText="1"/>
    </xf>
    <xf numFmtId="4" fontId="8" fillId="2" borderId="4" xfId="3" applyNumberFormat="1" applyFont="1" applyFill="1" applyBorder="1" applyAlignment="1">
      <alignment horizontal="right"/>
    </xf>
    <xf numFmtId="4" fontId="13" fillId="2" borderId="4" xfId="3" applyNumberFormat="1" applyFont="1" applyFill="1" applyBorder="1" applyAlignment="1">
      <alignment horizontal="right"/>
    </xf>
    <xf numFmtId="4" fontId="13" fillId="6" borderId="4" xfId="3" applyNumberFormat="1" applyFont="1" applyFill="1" applyBorder="1" applyAlignment="1">
      <alignment horizontal="right"/>
    </xf>
    <xf numFmtId="0" fontId="13" fillId="7" borderId="4" xfId="3" applyNumberFormat="1" applyFont="1" applyFill="1" applyBorder="1" applyAlignment="1" applyProtection="1">
      <alignment horizontal="left" vertical="center" wrapText="1"/>
    </xf>
    <xf numFmtId="0" fontId="13" fillId="7" borderId="4" xfId="3" applyNumberFormat="1" applyFont="1" applyFill="1" applyBorder="1" applyAlignment="1" applyProtection="1">
      <alignment vertical="center" wrapText="1"/>
    </xf>
    <xf numFmtId="4" fontId="13" fillId="7" borderId="4" xfId="3" applyNumberFormat="1" applyFont="1" applyFill="1" applyBorder="1" applyAlignment="1">
      <alignment horizontal="right"/>
    </xf>
    <xf numFmtId="4" fontId="13" fillId="8" borderId="4" xfId="3" applyNumberFormat="1" applyFont="1" applyFill="1" applyBorder="1" applyAlignment="1">
      <alignment horizontal="right"/>
    </xf>
    <xf numFmtId="4" fontId="13" fillId="5" borderId="4" xfId="3" applyNumberFormat="1" applyFont="1" applyFill="1" applyBorder="1" applyAlignment="1">
      <alignment horizontal="right"/>
    </xf>
    <xf numFmtId="4" fontId="15" fillId="2" borderId="4" xfId="3" applyNumberFormat="1" applyFont="1" applyFill="1" applyBorder="1" applyAlignment="1" applyProtection="1">
      <alignment horizontal="right" vertical="center" wrapText="1"/>
    </xf>
    <xf numFmtId="4" fontId="16" fillId="2" borderId="4" xfId="3" applyNumberFormat="1" applyFont="1" applyFill="1" applyBorder="1" applyAlignment="1" applyProtection="1">
      <alignment horizontal="right" vertical="center" wrapText="1"/>
    </xf>
    <xf numFmtId="0" fontId="4" fillId="0" borderId="0" xfId="3" applyFont="1" applyAlignment="1">
      <alignment horizontal="right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3" fillId="2" borderId="4" xfId="3" applyNumberFormat="1" applyFont="1" applyFill="1" applyBorder="1" applyAlignment="1">
      <alignment horizontal="right" vertical="center"/>
    </xf>
    <xf numFmtId="4" fontId="8" fillId="0" borderId="4" xfId="2" applyNumberFormat="1" applyFont="1" applyFill="1" applyBorder="1" applyAlignment="1">
      <alignment horizontal="right"/>
    </xf>
    <xf numFmtId="4" fontId="8" fillId="0" borderId="4" xfId="2" applyNumberFormat="1" applyFont="1" applyBorder="1" applyAlignment="1">
      <alignment horizontal="right"/>
    </xf>
    <xf numFmtId="1" fontId="16" fillId="2" borderId="4" xfId="3" quotePrefix="1" applyNumberFormat="1" applyFont="1" applyFill="1" applyBorder="1" applyAlignment="1">
      <alignment horizontal="left"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  <xf numFmtId="4" fontId="13" fillId="8" borderId="4" xfId="3" applyNumberFormat="1" applyFont="1" applyFill="1" applyBorder="1" applyAlignment="1">
      <alignment horizontal="right" vertical="center"/>
    </xf>
    <xf numFmtId="0" fontId="13" fillId="8" borderId="4" xfId="3" applyNumberFormat="1" applyFont="1" applyFill="1" applyBorder="1" applyAlignment="1" applyProtection="1">
      <alignment vertical="center" wrapText="1"/>
    </xf>
    <xf numFmtId="0" fontId="13" fillId="8" borderId="4" xfId="0" applyNumberFormat="1" applyFont="1" applyFill="1" applyBorder="1" applyAlignment="1" applyProtection="1">
      <alignment horizontal="left" vertical="center" wrapText="1"/>
    </xf>
    <xf numFmtId="0" fontId="13" fillId="8" borderId="4" xfId="3" applyNumberFormat="1" applyFont="1" applyFill="1" applyBorder="1" applyAlignment="1" applyProtection="1">
      <alignment horizontal="left" vertical="center" wrapText="1"/>
    </xf>
  </cellXfs>
  <cellStyles count="4">
    <cellStyle name="Normalno" xfId="0" builtinId="0"/>
    <cellStyle name="Normalno 2" xfId="1"/>
    <cellStyle name="Normalno 2 2" xfId="3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zoomScaleNormal="100" workbookViewId="0">
      <selection activeCell="J13" sqref="J13"/>
    </sheetView>
  </sheetViews>
  <sheetFormatPr defaultColWidth="8.85546875" defaultRowHeight="15" x14ac:dyDescent="0.25"/>
  <cols>
    <col min="1" max="4" width="8.85546875" style="1"/>
    <col min="5" max="5" width="25.28515625" style="1" customWidth="1"/>
    <col min="6" max="10" width="19.42578125" style="1" customWidth="1"/>
    <col min="11" max="12" width="25.28515625" style="1" customWidth="1"/>
    <col min="13" max="16384" width="8.85546875" style="1"/>
  </cols>
  <sheetData>
    <row r="1" spans="1:10" ht="15.75" x14ac:dyDescent="0.25">
      <c r="A1" s="57"/>
    </row>
    <row r="2" spans="1:10" s="2" customFormat="1" ht="51" customHeight="1" x14ac:dyDescent="0.25">
      <c r="A2" s="109" t="s">
        <v>60</v>
      </c>
      <c r="B2" s="109"/>
      <c r="C2" s="109"/>
      <c r="D2" s="109"/>
      <c r="E2" s="109"/>
      <c r="F2" s="109"/>
      <c r="G2" s="109"/>
      <c r="H2" s="109"/>
      <c r="I2" s="109"/>
      <c r="J2" s="109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75" x14ac:dyDescent="0.25">
      <c r="A4" s="109" t="s">
        <v>0</v>
      </c>
      <c r="B4" s="109"/>
      <c r="C4" s="109"/>
      <c r="D4" s="109"/>
      <c r="E4" s="109"/>
      <c r="F4" s="109"/>
      <c r="G4" s="109"/>
      <c r="H4" s="109"/>
      <c r="I4" s="110"/>
      <c r="J4" s="110"/>
    </row>
    <row r="5" spans="1:10" s="2" customFormat="1" ht="18.75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25">
      <c r="A6" s="109" t="s">
        <v>14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5.5" x14ac:dyDescent="0.25">
      <c r="A8" s="112" t="s">
        <v>12</v>
      </c>
      <c r="B8" s="113"/>
      <c r="C8" s="113"/>
      <c r="D8" s="113"/>
      <c r="E8" s="113"/>
      <c r="F8" s="64" t="s">
        <v>61</v>
      </c>
      <c r="G8" s="64" t="s">
        <v>62</v>
      </c>
      <c r="H8" s="65" t="s">
        <v>63</v>
      </c>
      <c r="I8" s="65" t="s">
        <v>64</v>
      </c>
      <c r="J8" s="65" t="s">
        <v>65</v>
      </c>
    </row>
    <row r="9" spans="1:10" s="31" customFormat="1" ht="12" customHeight="1" x14ac:dyDescent="0.25">
      <c r="A9" s="104">
        <v>1</v>
      </c>
      <c r="B9" s="104"/>
      <c r="C9" s="104"/>
      <c r="D9" s="104"/>
      <c r="E9" s="104"/>
      <c r="F9" s="66">
        <v>2</v>
      </c>
      <c r="G9" s="66">
        <v>3</v>
      </c>
      <c r="H9" s="67">
        <v>4</v>
      </c>
      <c r="I9" s="67">
        <v>5</v>
      </c>
      <c r="J9" s="67">
        <v>6</v>
      </c>
    </row>
    <row r="10" spans="1:10" s="2" customFormat="1" x14ac:dyDescent="0.25">
      <c r="A10" s="105" t="s">
        <v>3</v>
      </c>
      <c r="B10" s="103"/>
      <c r="C10" s="103"/>
      <c r="D10" s="103"/>
      <c r="E10" s="114"/>
      <c r="F10" s="69">
        <f>F11+F12</f>
        <v>1446661.16</v>
      </c>
      <c r="G10" s="69">
        <f t="shared" ref="G10:H10" si="0">G11+G12</f>
        <v>1781825.99</v>
      </c>
      <c r="H10" s="69">
        <f t="shared" si="0"/>
        <v>1793561.85</v>
      </c>
      <c r="I10" s="69">
        <f t="shared" ref="I10:J10" si="1">I11+I12</f>
        <v>1793561.85</v>
      </c>
      <c r="J10" s="69">
        <f t="shared" si="1"/>
        <v>1793561.85</v>
      </c>
    </row>
    <row r="11" spans="1:10" s="2" customFormat="1" x14ac:dyDescent="0.25">
      <c r="A11" s="117" t="s">
        <v>1</v>
      </c>
      <c r="B11" s="118"/>
      <c r="C11" s="118"/>
      <c r="D11" s="118"/>
      <c r="E11" s="116"/>
      <c r="F11" s="91">
        <v>1446661.16</v>
      </c>
      <c r="G11" s="91">
        <v>1781825.99</v>
      </c>
      <c r="H11" s="91">
        <v>1793561.85</v>
      </c>
      <c r="I11" s="91">
        <v>1793561.85</v>
      </c>
      <c r="J11" s="91">
        <v>1793561.85</v>
      </c>
    </row>
    <row r="12" spans="1:10" s="2" customFormat="1" x14ac:dyDescent="0.25">
      <c r="A12" s="119" t="s">
        <v>2</v>
      </c>
      <c r="B12" s="116"/>
      <c r="C12" s="116"/>
      <c r="D12" s="116"/>
      <c r="E12" s="116"/>
      <c r="F12" s="70"/>
      <c r="G12" s="70"/>
      <c r="H12" s="70"/>
      <c r="I12" s="70"/>
      <c r="J12" s="70"/>
    </row>
    <row r="13" spans="1:10" s="2" customFormat="1" x14ac:dyDescent="0.25">
      <c r="A13" s="10" t="s">
        <v>6</v>
      </c>
      <c r="B13" s="29"/>
      <c r="C13" s="29"/>
      <c r="D13" s="29"/>
      <c r="E13" s="29"/>
      <c r="F13" s="69">
        <f>F14+F15</f>
        <v>1462226.84</v>
      </c>
      <c r="G13" s="69">
        <f t="shared" ref="G13" si="2">G14+G15</f>
        <v>1781825.99</v>
      </c>
      <c r="H13" s="69">
        <f>SUM(H14)</f>
        <v>1793561.85</v>
      </c>
      <c r="I13" s="69">
        <f>SUM(I14)</f>
        <v>1793561.85</v>
      </c>
      <c r="J13" s="69">
        <f>SUM(J14)</f>
        <v>1793561.85</v>
      </c>
    </row>
    <row r="14" spans="1:10" s="2" customFormat="1" x14ac:dyDescent="0.25">
      <c r="A14" s="120" t="s">
        <v>4</v>
      </c>
      <c r="B14" s="118"/>
      <c r="C14" s="118"/>
      <c r="D14" s="118"/>
      <c r="E14" s="118"/>
      <c r="F14" s="91">
        <v>1442717.87</v>
      </c>
      <c r="G14" s="91">
        <v>1781525.99</v>
      </c>
      <c r="H14" s="91">
        <v>1793561.85</v>
      </c>
      <c r="I14" s="91">
        <v>1793561.85</v>
      </c>
      <c r="J14" s="91">
        <v>1793561.85</v>
      </c>
    </row>
    <row r="15" spans="1:10" s="2" customFormat="1" x14ac:dyDescent="0.25">
      <c r="A15" s="115" t="s">
        <v>5</v>
      </c>
      <c r="B15" s="116"/>
      <c r="C15" s="116"/>
      <c r="D15" s="116"/>
      <c r="E15" s="116"/>
      <c r="F15" s="92">
        <v>19508.97</v>
      </c>
      <c r="G15" s="92">
        <v>300</v>
      </c>
      <c r="H15" s="92">
        <v>300</v>
      </c>
      <c r="I15" s="92">
        <v>300</v>
      </c>
      <c r="J15" s="92">
        <v>300</v>
      </c>
    </row>
    <row r="16" spans="1:10" s="2" customFormat="1" x14ac:dyDescent="0.25">
      <c r="A16" s="102" t="s">
        <v>7</v>
      </c>
      <c r="B16" s="103"/>
      <c r="C16" s="103"/>
      <c r="D16" s="103"/>
      <c r="E16" s="103"/>
      <c r="F16" s="69">
        <f>F10-F13</f>
        <v>-15565.680000000168</v>
      </c>
      <c r="G16" s="69">
        <f t="shared" ref="G16:H16" si="3">G10-G13</f>
        <v>0</v>
      </c>
      <c r="H16" s="69">
        <f t="shared" si="3"/>
        <v>0</v>
      </c>
      <c r="I16" s="69">
        <f t="shared" ref="I16:J16" si="4">I10-I13</f>
        <v>0</v>
      </c>
      <c r="J16" s="69">
        <f t="shared" si="4"/>
        <v>0</v>
      </c>
    </row>
    <row r="17" spans="1:10" s="2" customFormat="1" ht="18.75" x14ac:dyDescent="0.25">
      <c r="A17" s="3"/>
      <c r="B17" s="13"/>
      <c r="C17" s="13"/>
      <c r="D17" s="13"/>
      <c r="E17" s="13"/>
      <c r="F17" s="13"/>
      <c r="G17" s="13"/>
      <c r="H17" s="14"/>
      <c r="I17" s="14"/>
      <c r="J17" s="14"/>
    </row>
    <row r="18" spans="1:10" s="2" customFormat="1" ht="18" customHeight="1" x14ac:dyDescent="0.25">
      <c r="A18" s="109" t="s">
        <v>15</v>
      </c>
      <c r="B18" s="111"/>
      <c r="C18" s="111"/>
      <c r="D18" s="111"/>
      <c r="E18" s="111"/>
      <c r="F18" s="111"/>
      <c r="G18" s="111"/>
      <c r="H18" s="111"/>
      <c r="I18" s="111"/>
      <c r="J18" s="111"/>
    </row>
    <row r="19" spans="1:10" s="2" customFormat="1" ht="18.75" x14ac:dyDescent="0.25">
      <c r="A19" s="3"/>
      <c r="B19" s="13"/>
      <c r="C19" s="13"/>
      <c r="D19" s="13"/>
      <c r="E19" s="13"/>
      <c r="F19" s="13"/>
      <c r="G19" s="13"/>
      <c r="H19" s="14"/>
      <c r="I19" s="14"/>
      <c r="J19" s="14"/>
    </row>
    <row r="20" spans="1:10" s="2" customFormat="1" ht="25.5" x14ac:dyDescent="0.25">
      <c r="A20" s="112" t="s">
        <v>12</v>
      </c>
      <c r="B20" s="113"/>
      <c r="C20" s="113"/>
      <c r="D20" s="113"/>
      <c r="E20" s="113"/>
      <c r="F20" s="64" t="s">
        <v>61</v>
      </c>
      <c r="G20" s="64" t="s">
        <v>66</v>
      </c>
      <c r="H20" s="65" t="s">
        <v>63</v>
      </c>
      <c r="I20" s="65" t="s">
        <v>64</v>
      </c>
      <c r="J20" s="65" t="s">
        <v>65</v>
      </c>
    </row>
    <row r="21" spans="1:10" s="31" customFormat="1" ht="12" customHeight="1" x14ac:dyDescent="0.25">
      <c r="A21" s="104">
        <v>1</v>
      </c>
      <c r="B21" s="104"/>
      <c r="C21" s="104"/>
      <c r="D21" s="104"/>
      <c r="E21" s="104"/>
      <c r="F21" s="66">
        <v>2</v>
      </c>
      <c r="G21" s="66">
        <v>3</v>
      </c>
      <c r="H21" s="67">
        <v>4</v>
      </c>
      <c r="I21" s="67">
        <v>5</v>
      </c>
      <c r="J21" s="67">
        <v>6</v>
      </c>
    </row>
    <row r="22" spans="1:10" s="2" customFormat="1" x14ac:dyDescent="0.25">
      <c r="A22" s="115" t="s">
        <v>8</v>
      </c>
      <c r="B22" s="116"/>
      <c r="C22" s="116"/>
      <c r="D22" s="116"/>
      <c r="E22" s="116"/>
      <c r="F22" s="12"/>
      <c r="G22" s="12"/>
      <c r="H22" s="12"/>
      <c r="I22" s="12"/>
      <c r="J22" s="11"/>
    </row>
    <row r="23" spans="1:10" s="2" customFormat="1" x14ac:dyDescent="0.25">
      <c r="A23" s="115" t="s">
        <v>9</v>
      </c>
      <c r="B23" s="116"/>
      <c r="C23" s="116"/>
      <c r="D23" s="116"/>
      <c r="E23" s="116"/>
      <c r="F23" s="12"/>
      <c r="G23" s="12"/>
      <c r="H23" s="12"/>
      <c r="I23" s="12"/>
      <c r="J23" s="11"/>
    </row>
    <row r="24" spans="1:10" s="2" customFormat="1" x14ac:dyDescent="0.25">
      <c r="A24" s="102" t="s">
        <v>10</v>
      </c>
      <c r="B24" s="103"/>
      <c r="C24" s="103"/>
      <c r="D24" s="103"/>
      <c r="E24" s="103"/>
      <c r="F24" s="70">
        <f>F22-F23</f>
        <v>0</v>
      </c>
      <c r="G24" s="70">
        <f t="shared" ref="G24:J24" si="5">G22-G23</f>
        <v>0</v>
      </c>
      <c r="H24" s="70">
        <f t="shared" si="5"/>
        <v>0</v>
      </c>
      <c r="I24" s="70">
        <f t="shared" si="5"/>
        <v>0</v>
      </c>
      <c r="J24" s="70">
        <f t="shared" si="5"/>
        <v>0</v>
      </c>
    </row>
    <row r="25" spans="1:10" s="2" customFormat="1" x14ac:dyDescent="0.25">
      <c r="A25" s="102" t="s">
        <v>11</v>
      </c>
      <c r="B25" s="103"/>
      <c r="C25" s="103"/>
      <c r="D25" s="103"/>
      <c r="E25" s="103"/>
      <c r="F25" s="70">
        <f>F16+F24</f>
        <v>-15565.680000000168</v>
      </c>
      <c r="G25" s="70">
        <f t="shared" ref="G25:J25" si="6">G16+G24</f>
        <v>0</v>
      </c>
      <c r="H25" s="70">
        <f t="shared" si="6"/>
        <v>0</v>
      </c>
      <c r="I25" s="70">
        <f t="shared" si="6"/>
        <v>0</v>
      </c>
      <c r="J25" s="70">
        <f t="shared" si="6"/>
        <v>0</v>
      </c>
    </row>
    <row r="26" spans="1:10" s="2" customFormat="1" ht="18.75" x14ac:dyDescent="0.25">
      <c r="A26" s="15"/>
      <c r="B26" s="13"/>
      <c r="C26" s="13"/>
      <c r="D26" s="13"/>
      <c r="E26" s="13"/>
      <c r="F26" s="13"/>
      <c r="G26" s="13"/>
      <c r="H26" s="14"/>
      <c r="I26" s="14"/>
      <c r="J26" s="14"/>
    </row>
    <row r="27" spans="1:10" s="2" customFormat="1" ht="18" customHeight="1" x14ac:dyDescent="0.25">
      <c r="A27" s="109" t="s">
        <v>16</v>
      </c>
      <c r="B27" s="111"/>
      <c r="C27" s="111"/>
      <c r="D27" s="111"/>
      <c r="E27" s="111"/>
      <c r="F27" s="111"/>
      <c r="G27" s="111"/>
      <c r="H27" s="111"/>
      <c r="I27" s="111"/>
      <c r="J27" s="111"/>
    </row>
    <row r="28" spans="1:10" s="2" customFormat="1" ht="18" customHeight="1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</row>
    <row r="29" spans="1:10" s="2" customFormat="1" ht="25.5" x14ac:dyDescent="0.25">
      <c r="A29" s="94" t="s">
        <v>22</v>
      </c>
      <c r="B29" s="95"/>
      <c r="C29" s="95"/>
      <c r="D29" s="95"/>
      <c r="E29" s="96"/>
      <c r="F29" s="64" t="s">
        <v>61</v>
      </c>
      <c r="G29" s="64" t="s">
        <v>66</v>
      </c>
      <c r="H29" s="65" t="s">
        <v>63</v>
      </c>
      <c r="I29" s="65" t="s">
        <v>64</v>
      </c>
      <c r="J29" s="65" t="s">
        <v>65</v>
      </c>
    </row>
    <row r="30" spans="1:10" s="31" customFormat="1" ht="12" customHeight="1" x14ac:dyDescent="0.25">
      <c r="A30" s="104">
        <v>1</v>
      </c>
      <c r="B30" s="104"/>
      <c r="C30" s="104"/>
      <c r="D30" s="104"/>
      <c r="E30" s="104"/>
      <c r="F30" s="66">
        <v>2</v>
      </c>
      <c r="G30" s="66">
        <v>3</v>
      </c>
      <c r="H30" s="67">
        <v>4</v>
      </c>
      <c r="I30" s="67">
        <v>5</v>
      </c>
      <c r="J30" s="67">
        <v>6</v>
      </c>
    </row>
    <row r="31" spans="1:10" s="2" customFormat="1" ht="15" customHeight="1" x14ac:dyDescent="0.25">
      <c r="A31" s="97" t="s">
        <v>17</v>
      </c>
      <c r="B31" s="98"/>
      <c r="C31" s="98"/>
      <c r="D31" s="98"/>
      <c r="E31" s="99"/>
      <c r="F31" s="16">
        <v>0</v>
      </c>
      <c r="G31" s="16">
        <v>0</v>
      </c>
      <c r="H31" s="16">
        <v>0</v>
      </c>
      <c r="I31" s="16">
        <v>0</v>
      </c>
      <c r="J31" s="17">
        <v>0</v>
      </c>
    </row>
    <row r="32" spans="1:10" s="2" customFormat="1" ht="15" customHeight="1" x14ac:dyDescent="0.25">
      <c r="A32" s="102" t="s">
        <v>18</v>
      </c>
      <c r="B32" s="103"/>
      <c r="C32" s="103"/>
      <c r="D32" s="103"/>
      <c r="E32" s="103"/>
      <c r="F32" s="70">
        <f>F25+F31</f>
        <v>-15565.680000000168</v>
      </c>
      <c r="G32" s="18">
        <f t="shared" ref="G32:J32" si="7">G25+G31</f>
        <v>0</v>
      </c>
      <c r="H32" s="18">
        <f t="shared" si="7"/>
        <v>0</v>
      </c>
      <c r="I32" s="18">
        <f t="shared" si="7"/>
        <v>0</v>
      </c>
      <c r="J32" s="19">
        <f t="shared" si="7"/>
        <v>0</v>
      </c>
    </row>
    <row r="33" spans="1:10" s="2" customFormat="1" ht="45" customHeight="1" x14ac:dyDescent="0.25">
      <c r="A33" s="105" t="s">
        <v>19</v>
      </c>
      <c r="B33" s="106"/>
      <c r="C33" s="106"/>
      <c r="D33" s="106"/>
      <c r="E33" s="107"/>
      <c r="F33" s="18">
        <f>F16+F24+F31-F32</f>
        <v>0</v>
      </c>
      <c r="G33" s="18">
        <f t="shared" ref="G33:J33" si="8">G16+G24+G31-G32</f>
        <v>0</v>
      </c>
      <c r="H33" s="18">
        <f t="shared" si="8"/>
        <v>0</v>
      </c>
      <c r="I33" s="18">
        <f t="shared" si="8"/>
        <v>0</v>
      </c>
      <c r="J33" s="19">
        <f t="shared" si="8"/>
        <v>0</v>
      </c>
    </row>
    <row r="34" spans="1:10" s="2" customFormat="1" ht="18" customHeight="1" x14ac:dyDescent="0.25">
      <c r="A34" s="26"/>
      <c r="B34" s="20"/>
      <c r="C34" s="20"/>
      <c r="D34" s="20"/>
      <c r="E34" s="20"/>
      <c r="F34" s="20"/>
      <c r="G34" s="20"/>
      <c r="H34" s="20"/>
      <c r="I34" s="20"/>
      <c r="J34" s="20"/>
    </row>
    <row r="35" spans="1:10" s="2" customFormat="1" ht="18" customHeight="1" x14ac:dyDescent="0.25">
      <c r="A35" s="108" t="s">
        <v>20</v>
      </c>
      <c r="B35" s="108"/>
      <c r="C35" s="108"/>
      <c r="D35" s="108"/>
      <c r="E35" s="108"/>
      <c r="F35" s="108"/>
      <c r="G35" s="108"/>
      <c r="H35" s="108"/>
      <c r="I35" s="108"/>
      <c r="J35" s="108"/>
    </row>
    <row r="36" spans="1:10" s="2" customFormat="1" ht="18.75" x14ac:dyDescent="0.25">
      <c r="A36" s="21"/>
      <c r="B36" s="22"/>
      <c r="C36" s="22"/>
      <c r="D36" s="22"/>
      <c r="E36" s="22"/>
      <c r="F36" s="22"/>
      <c r="G36" s="22"/>
      <c r="H36" s="23"/>
      <c r="I36" s="23"/>
      <c r="J36" s="23"/>
    </row>
    <row r="37" spans="1:10" s="2" customFormat="1" ht="25.5" x14ac:dyDescent="0.25">
      <c r="A37" s="94" t="s">
        <v>22</v>
      </c>
      <c r="B37" s="95"/>
      <c r="C37" s="95"/>
      <c r="D37" s="95"/>
      <c r="E37" s="96"/>
      <c r="F37" s="64" t="s">
        <v>61</v>
      </c>
      <c r="G37" s="64" t="s">
        <v>66</v>
      </c>
      <c r="H37" s="65" t="s">
        <v>63</v>
      </c>
      <c r="I37" s="65" t="s">
        <v>64</v>
      </c>
      <c r="J37" s="65" t="s">
        <v>65</v>
      </c>
    </row>
    <row r="38" spans="1:10" s="31" customFormat="1" ht="12" customHeight="1" x14ac:dyDescent="0.25">
      <c r="A38" s="104">
        <v>1</v>
      </c>
      <c r="B38" s="104"/>
      <c r="C38" s="104"/>
      <c r="D38" s="104"/>
      <c r="E38" s="104"/>
      <c r="F38" s="66">
        <v>2</v>
      </c>
      <c r="G38" s="66">
        <v>3</v>
      </c>
      <c r="H38" s="67">
        <v>4</v>
      </c>
      <c r="I38" s="67">
        <v>5</v>
      </c>
      <c r="J38" s="67">
        <v>6</v>
      </c>
    </row>
    <row r="39" spans="1:10" s="2" customFormat="1" x14ac:dyDescent="0.25">
      <c r="A39" s="97" t="s">
        <v>17</v>
      </c>
      <c r="B39" s="98"/>
      <c r="C39" s="98"/>
      <c r="D39" s="98"/>
      <c r="E39" s="99"/>
      <c r="F39" s="16">
        <v>0</v>
      </c>
      <c r="G39" s="16">
        <f>F42</f>
        <v>0</v>
      </c>
      <c r="H39" s="16">
        <f>G42</f>
        <v>0</v>
      </c>
      <c r="I39" s="16">
        <f>H42</f>
        <v>0</v>
      </c>
      <c r="J39" s="17">
        <f>I42</f>
        <v>0</v>
      </c>
    </row>
    <row r="40" spans="1:10" s="2" customFormat="1" ht="28.5" customHeight="1" x14ac:dyDescent="0.25">
      <c r="A40" s="97" t="s">
        <v>21</v>
      </c>
      <c r="B40" s="98"/>
      <c r="C40" s="98"/>
      <c r="D40" s="98"/>
      <c r="E40" s="99"/>
      <c r="F40" s="16">
        <v>0</v>
      </c>
      <c r="G40" s="16">
        <v>0</v>
      </c>
      <c r="H40" s="16">
        <v>0</v>
      </c>
      <c r="I40" s="16">
        <v>0</v>
      </c>
      <c r="J40" s="17">
        <v>0</v>
      </c>
    </row>
    <row r="41" spans="1:10" s="2" customFormat="1" ht="25.5" customHeight="1" x14ac:dyDescent="0.25">
      <c r="A41" s="97" t="s">
        <v>57</v>
      </c>
      <c r="B41" s="100"/>
      <c r="C41" s="100"/>
      <c r="D41" s="100"/>
      <c r="E41" s="101"/>
      <c r="F41" s="16"/>
      <c r="G41" s="16">
        <v>0</v>
      </c>
      <c r="H41" s="16">
        <v>0</v>
      </c>
      <c r="I41" s="16">
        <v>0</v>
      </c>
      <c r="J41" s="17">
        <v>0</v>
      </c>
    </row>
    <row r="42" spans="1:10" s="2" customFormat="1" ht="15" customHeight="1" x14ac:dyDescent="0.25">
      <c r="A42" s="102" t="s">
        <v>18</v>
      </c>
      <c r="B42" s="103"/>
      <c r="C42" s="103"/>
      <c r="D42" s="103"/>
      <c r="E42" s="103"/>
      <c r="F42" s="24"/>
      <c r="G42" s="24">
        <f t="shared" ref="G42:J42" si="9">G39-G40+G41</f>
        <v>0</v>
      </c>
      <c r="H42" s="24">
        <f t="shared" si="9"/>
        <v>0</v>
      </c>
      <c r="I42" s="24">
        <f t="shared" si="9"/>
        <v>0</v>
      </c>
      <c r="J42" s="25">
        <f t="shared" si="9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B40" zoomScaleNormal="100" workbookViewId="0">
      <selection activeCell="D6" sqref="D6:G6"/>
    </sheetView>
  </sheetViews>
  <sheetFormatPr defaultColWidth="8.85546875" defaultRowHeight="15" x14ac:dyDescent="0.25"/>
  <cols>
    <col min="1" max="1" width="9.5703125" style="31" bestFit="1" customWidth="1"/>
    <col min="2" max="2" width="44.7109375" style="31" customWidth="1"/>
    <col min="3" max="7" width="15.7109375" style="31" customWidth="1"/>
    <col min="8" max="8" width="19.42578125" style="31" customWidth="1"/>
    <col min="9" max="10" width="25.28515625" style="31" customWidth="1"/>
    <col min="11" max="16384" width="8.85546875" style="31"/>
  </cols>
  <sheetData>
    <row r="1" spans="1:10" ht="18.75" x14ac:dyDescent="0.25">
      <c r="A1" s="57"/>
      <c r="B1" s="30"/>
      <c r="C1" s="30"/>
      <c r="D1" s="30"/>
      <c r="E1" s="30"/>
      <c r="F1" s="30"/>
      <c r="G1" s="30"/>
      <c r="H1" s="30"/>
      <c r="I1" s="30"/>
      <c r="J1" s="30"/>
    </row>
    <row r="2" spans="1:10" ht="15.6" customHeight="1" x14ac:dyDescent="0.25">
      <c r="A2" s="121" t="s">
        <v>27</v>
      </c>
      <c r="B2" s="121"/>
      <c r="C2" s="121"/>
      <c r="D2" s="121"/>
      <c r="E2" s="121"/>
      <c r="F2" s="121"/>
      <c r="G2" s="121"/>
      <c r="H2" s="54"/>
      <c r="I2" s="33"/>
      <c r="J2" s="33"/>
    </row>
    <row r="3" spans="1:10" ht="18.75" x14ac:dyDescent="0.25">
      <c r="A3" s="30"/>
      <c r="B3" s="30"/>
      <c r="C3" s="30"/>
      <c r="D3" s="30"/>
      <c r="E3" s="30"/>
      <c r="F3" s="30"/>
      <c r="G3" s="30"/>
      <c r="H3" s="30"/>
      <c r="I3" s="32"/>
      <c r="J3" s="32"/>
    </row>
    <row r="4" spans="1:10" ht="15.6" customHeight="1" x14ac:dyDescent="0.25">
      <c r="A4" s="121" t="s">
        <v>28</v>
      </c>
      <c r="B4" s="121"/>
      <c r="C4" s="121"/>
      <c r="D4" s="121"/>
      <c r="E4" s="121"/>
      <c r="F4" s="121"/>
      <c r="G4" s="121"/>
      <c r="H4" s="54"/>
      <c r="I4" s="34"/>
      <c r="J4" s="34"/>
    </row>
    <row r="5" spans="1:10" ht="18.75" x14ac:dyDescent="0.25">
      <c r="A5" s="30"/>
      <c r="B5" s="30"/>
      <c r="C5" s="30"/>
      <c r="D5" s="30"/>
      <c r="E5" s="30"/>
      <c r="F5" s="30"/>
      <c r="G5" s="30"/>
      <c r="H5" s="30"/>
      <c r="I5" s="32"/>
      <c r="J5" s="32"/>
    </row>
    <row r="6" spans="1:10" ht="25.5" x14ac:dyDescent="0.25">
      <c r="A6" s="35" t="s">
        <v>39</v>
      </c>
      <c r="B6" s="36" t="s">
        <v>22</v>
      </c>
      <c r="C6" s="37" t="s">
        <v>61</v>
      </c>
      <c r="D6" s="37" t="s">
        <v>66</v>
      </c>
      <c r="E6" s="37" t="s">
        <v>63</v>
      </c>
      <c r="F6" s="37" t="s">
        <v>64</v>
      </c>
      <c r="G6" s="37" t="s">
        <v>65</v>
      </c>
    </row>
    <row r="7" spans="1:10" s="39" customFormat="1" ht="11.25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spans="1:10" x14ac:dyDescent="0.25">
      <c r="A8" s="40"/>
      <c r="B8" s="40" t="s">
        <v>29</v>
      </c>
      <c r="C8" s="86">
        <f>SUM(C9)</f>
        <v>1446661.1599999997</v>
      </c>
      <c r="D8" s="86">
        <f>SUM(D9)</f>
        <v>1781825.99</v>
      </c>
      <c r="E8" s="86">
        <f>SUM(E9)</f>
        <v>1793561.85</v>
      </c>
      <c r="F8" s="86">
        <f>SUM(F9)</f>
        <v>1793561.85</v>
      </c>
      <c r="G8" s="86">
        <f>SUM(G9)</f>
        <v>1793561.85</v>
      </c>
    </row>
    <row r="9" spans="1:10" x14ac:dyDescent="0.25">
      <c r="A9" s="40">
        <v>6</v>
      </c>
      <c r="B9" s="40" t="s">
        <v>30</v>
      </c>
      <c r="C9" s="87">
        <f>SUM(C10:C13)</f>
        <v>1446661.1599999997</v>
      </c>
      <c r="D9" s="86">
        <f>SUM(D10:D13)</f>
        <v>1781825.99</v>
      </c>
      <c r="E9" s="86">
        <f>SUM(E10:E13)</f>
        <v>1793561.85</v>
      </c>
      <c r="F9" s="86">
        <f>SUM(F10:F13)</f>
        <v>1793561.85</v>
      </c>
      <c r="G9" s="86">
        <f>SUM(G10:G13)</f>
        <v>1793561.85</v>
      </c>
    </row>
    <row r="10" spans="1:10" ht="25.5" x14ac:dyDescent="0.25">
      <c r="A10" s="52">
        <v>63</v>
      </c>
      <c r="B10" s="42" t="s">
        <v>31</v>
      </c>
      <c r="C10" s="87">
        <v>1267524.8799999999</v>
      </c>
      <c r="D10" s="87">
        <v>1601330</v>
      </c>
      <c r="E10" s="87">
        <v>1631330</v>
      </c>
      <c r="F10" s="87">
        <v>1631330</v>
      </c>
      <c r="G10" s="87">
        <v>1631330</v>
      </c>
    </row>
    <row r="11" spans="1:10" ht="25.5" customHeight="1" x14ac:dyDescent="0.25">
      <c r="A11" s="52">
        <v>65</v>
      </c>
      <c r="B11" s="42" t="s">
        <v>67</v>
      </c>
      <c r="C11" s="87">
        <v>3095.65</v>
      </c>
      <c r="D11" s="87">
        <v>3000</v>
      </c>
      <c r="E11" s="87">
        <v>3000</v>
      </c>
      <c r="F11" s="87">
        <v>3000</v>
      </c>
      <c r="G11" s="87">
        <v>3000</v>
      </c>
    </row>
    <row r="12" spans="1:10" ht="25.5" customHeight="1" x14ac:dyDescent="0.25">
      <c r="A12" s="53">
        <v>66</v>
      </c>
      <c r="B12" s="42" t="s">
        <v>58</v>
      </c>
      <c r="C12" s="87">
        <v>5890.98</v>
      </c>
      <c r="D12" s="87">
        <v>10000</v>
      </c>
      <c r="E12" s="87">
        <v>10000</v>
      </c>
      <c r="F12" s="87">
        <v>10000</v>
      </c>
      <c r="G12" s="87">
        <v>10000</v>
      </c>
    </row>
    <row r="13" spans="1:10" x14ac:dyDescent="0.25">
      <c r="A13" s="53">
        <v>67</v>
      </c>
      <c r="B13" s="42" t="s">
        <v>68</v>
      </c>
      <c r="C13" s="87">
        <v>170149.65</v>
      </c>
      <c r="D13" s="87">
        <v>167495.99</v>
      </c>
      <c r="E13" s="87">
        <v>149231.85</v>
      </c>
      <c r="F13" s="87">
        <v>149231.85</v>
      </c>
      <c r="G13" s="87">
        <v>149231.85</v>
      </c>
    </row>
    <row r="15" spans="1:10" ht="25.5" x14ac:dyDescent="0.25">
      <c r="A15" s="35" t="s">
        <v>39</v>
      </c>
      <c r="B15" s="36" t="s">
        <v>22</v>
      </c>
      <c r="C15" s="37" t="s">
        <v>61</v>
      </c>
      <c r="D15" s="37" t="s">
        <v>66</v>
      </c>
      <c r="E15" s="35" t="s">
        <v>63</v>
      </c>
      <c r="F15" s="35" t="s">
        <v>64</v>
      </c>
      <c r="G15" s="35" t="s">
        <v>65</v>
      </c>
    </row>
    <row r="16" spans="1:10" s="39" customFormat="1" ht="11.25" x14ac:dyDescent="0.2">
      <c r="A16" s="38">
        <v>1</v>
      </c>
      <c r="B16" s="38">
        <v>2</v>
      </c>
      <c r="C16" s="38">
        <v>3</v>
      </c>
      <c r="D16" s="38">
        <v>4</v>
      </c>
      <c r="E16" s="38">
        <v>5</v>
      </c>
      <c r="F16" s="38">
        <v>6</v>
      </c>
      <c r="G16" s="38">
        <v>7</v>
      </c>
    </row>
    <row r="17" spans="1:8" x14ac:dyDescent="0.25">
      <c r="A17" s="40"/>
      <c r="B17" s="40" t="s">
        <v>33</v>
      </c>
      <c r="C17" s="86">
        <f>SUM(C18+C23)</f>
        <v>1462226.8399999999</v>
      </c>
      <c r="D17" s="86">
        <f>SUM(D18+D23)</f>
        <v>1781825.99</v>
      </c>
      <c r="E17" s="86">
        <f>SUM(E18+E23)</f>
        <v>1793561.85</v>
      </c>
      <c r="F17" s="86">
        <f t="shared" ref="F17:G17" si="0">SUM(F18+F23)</f>
        <v>1793561.85</v>
      </c>
      <c r="G17" s="86">
        <f t="shared" si="0"/>
        <v>1793561.85</v>
      </c>
    </row>
    <row r="18" spans="1:8" x14ac:dyDescent="0.25">
      <c r="A18" s="40">
        <v>3</v>
      </c>
      <c r="B18" s="40" t="s">
        <v>34</v>
      </c>
      <c r="C18" s="86">
        <f>SUM(C19:C22)</f>
        <v>1442717.8699999999</v>
      </c>
      <c r="D18" s="86">
        <f>SUM(D19:D22)</f>
        <v>1781525.99</v>
      </c>
      <c r="E18" s="86">
        <f>SUM(E19:E22)</f>
        <v>1793561.85</v>
      </c>
      <c r="F18" s="86">
        <f t="shared" ref="F18:G18" si="1">SUM(F19:F22)</f>
        <v>1793561.85</v>
      </c>
      <c r="G18" s="86">
        <f t="shared" si="1"/>
        <v>1793561.85</v>
      </c>
    </row>
    <row r="19" spans="1:8" x14ac:dyDescent="0.25">
      <c r="A19" s="52">
        <v>31</v>
      </c>
      <c r="B19" s="42" t="s">
        <v>35</v>
      </c>
      <c r="C19" s="87">
        <v>1152861.77</v>
      </c>
      <c r="D19" s="87">
        <v>1510000</v>
      </c>
      <c r="E19" s="87">
        <v>1502000</v>
      </c>
      <c r="F19" s="87">
        <v>1502000</v>
      </c>
      <c r="G19" s="87">
        <v>1502000</v>
      </c>
    </row>
    <row r="20" spans="1:8" x14ac:dyDescent="0.25">
      <c r="A20" s="53">
        <v>32</v>
      </c>
      <c r="B20" s="43" t="s">
        <v>36</v>
      </c>
      <c r="C20" s="87">
        <v>288663.28000000003</v>
      </c>
      <c r="D20" s="87">
        <v>270875.99</v>
      </c>
      <c r="E20" s="87">
        <v>291561.84999999998</v>
      </c>
      <c r="F20" s="87">
        <v>291561.84999999998</v>
      </c>
      <c r="G20" s="87">
        <v>291561.84999999998</v>
      </c>
    </row>
    <row r="21" spans="1:8" x14ac:dyDescent="0.25">
      <c r="A21" s="53">
        <v>34</v>
      </c>
      <c r="B21" s="43" t="s">
        <v>69</v>
      </c>
      <c r="C21" s="87">
        <v>555.16</v>
      </c>
      <c r="D21" s="87">
        <v>650</v>
      </c>
      <c r="E21" s="87">
        <v>0</v>
      </c>
      <c r="F21" s="87">
        <v>0</v>
      </c>
      <c r="G21" s="87">
        <v>0</v>
      </c>
    </row>
    <row r="22" spans="1:8" x14ac:dyDescent="0.25">
      <c r="A22" s="53">
        <v>38</v>
      </c>
      <c r="B22" s="43" t="s">
        <v>70</v>
      </c>
      <c r="C22" s="87">
        <v>637.66</v>
      </c>
      <c r="D22" s="87">
        <v>0</v>
      </c>
      <c r="E22" s="87">
        <v>0</v>
      </c>
      <c r="F22" s="87">
        <v>0</v>
      </c>
      <c r="G22" s="87">
        <v>0</v>
      </c>
    </row>
    <row r="23" spans="1:8" x14ac:dyDescent="0.25">
      <c r="A23" s="47">
        <v>4</v>
      </c>
      <c r="B23" s="48" t="s">
        <v>37</v>
      </c>
      <c r="C23" s="86">
        <f>SUM(C24)</f>
        <v>19508.97</v>
      </c>
      <c r="D23" s="86">
        <f>SUM(D24)</f>
        <v>300</v>
      </c>
      <c r="E23" s="86">
        <f>SUM(E24)</f>
        <v>0</v>
      </c>
      <c r="F23" s="86">
        <f t="shared" ref="F23:G23" si="2">SUM(F24)</f>
        <v>0</v>
      </c>
      <c r="G23" s="86">
        <f t="shared" si="2"/>
        <v>0</v>
      </c>
    </row>
    <row r="24" spans="1:8" x14ac:dyDescent="0.25">
      <c r="A24" s="52">
        <v>42</v>
      </c>
      <c r="B24" s="49" t="s">
        <v>71</v>
      </c>
      <c r="C24" s="87">
        <v>19508.97</v>
      </c>
      <c r="D24" s="87">
        <v>300</v>
      </c>
      <c r="E24" s="87">
        <v>0</v>
      </c>
      <c r="F24" s="87">
        <v>0</v>
      </c>
      <c r="G24" s="87">
        <v>0</v>
      </c>
    </row>
    <row r="27" spans="1:8" ht="15.6" customHeight="1" x14ac:dyDescent="0.25">
      <c r="A27" s="121" t="s">
        <v>38</v>
      </c>
      <c r="B27" s="121"/>
      <c r="C27" s="121"/>
      <c r="D27" s="121"/>
      <c r="E27" s="121"/>
      <c r="F27" s="121"/>
      <c r="G27" s="121"/>
    </row>
    <row r="28" spans="1:8" ht="18.75" x14ac:dyDescent="0.25">
      <c r="A28" s="30"/>
      <c r="B28" s="30"/>
      <c r="C28" s="30"/>
      <c r="D28" s="30"/>
      <c r="E28" s="30"/>
      <c r="F28" s="30"/>
      <c r="G28" s="30"/>
      <c r="H28" s="30"/>
    </row>
    <row r="29" spans="1:8" ht="25.5" x14ac:dyDescent="0.25">
      <c r="A29" s="35" t="s">
        <v>39</v>
      </c>
      <c r="B29" s="36" t="s">
        <v>22</v>
      </c>
      <c r="C29" s="37" t="s">
        <v>61</v>
      </c>
      <c r="D29" s="37" t="s">
        <v>66</v>
      </c>
      <c r="E29" s="35" t="s">
        <v>63</v>
      </c>
      <c r="F29" s="35" t="s">
        <v>64</v>
      </c>
      <c r="G29" s="35" t="s">
        <v>65</v>
      </c>
    </row>
    <row r="30" spans="1:8" s="39" customFormat="1" ht="11.25" x14ac:dyDescent="0.2">
      <c r="A30" s="38">
        <v>1</v>
      </c>
      <c r="B30" s="38">
        <v>2</v>
      </c>
      <c r="C30" s="38">
        <v>3</v>
      </c>
      <c r="D30" s="38">
        <v>4</v>
      </c>
      <c r="E30" s="38">
        <v>5</v>
      </c>
      <c r="F30" s="38">
        <v>6</v>
      </c>
      <c r="G30" s="38">
        <v>7</v>
      </c>
    </row>
    <row r="31" spans="1:8" x14ac:dyDescent="0.25">
      <c r="A31" s="40"/>
      <c r="B31" s="40" t="s">
        <v>29</v>
      </c>
      <c r="C31" s="86">
        <f>SUM(C32+C34+C36+C38)</f>
        <v>1446661.16</v>
      </c>
      <c r="D31" s="86">
        <f>SUM(D32+D34+D36+D38)</f>
        <v>1781825.99</v>
      </c>
      <c r="E31" s="86">
        <f>SUM(E32+E34+E36+E38)</f>
        <v>1793561.85</v>
      </c>
      <c r="F31" s="86">
        <f t="shared" ref="F31:G31" si="3">SUM(F32+F34+F36+F38)</f>
        <v>1793561.85</v>
      </c>
      <c r="G31" s="86">
        <f t="shared" si="3"/>
        <v>1793561.85</v>
      </c>
    </row>
    <row r="32" spans="1:8" x14ac:dyDescent="0.25">
      <c r="A32" s="40">
        <v>1</v>
      </c>
      <c r="B32" s="40" t="s">
        <v>40</v>
      </c>
      <c r="C32" s="86">
        <f>SUM(C33:C33)</f>
        <v>170149.65</v>
      </c>
      <c r="D32" s="86">
        <f>SUM(D33)</f>
        <v>167495.99</v>
      </c>
      <c r="E32" s="86">
        <f>SUM(E33)</f>
        <v>149231.85</v>
      </c>
      <c r="F32" s="86">
        <f t="shared" ref="F32:G32" si="4">SUM(F33)</f>
        <v>149231.85</v>
      </c>
      <c r="G32" s="86">
        <f t="shared" si="4"/>
        <v>149231.85</v>
      </c>
    </row>
    <row r="33" spans="1:7" x14ac:dyDescent="0.25">
      <c r="A33" s="52">
        <v>1</v>
      </c>
      <c r="B33" s="42" t="s">
        <v>40</v>
      </c>
      <c r="C33" s="87">
        <v>170149.65</v>
      </c>
      <c r="D33" s="87">
        <v>167495.99</v>
      </c>
      <c r="E33" s="87">
        <v>149231.85</v>
      </c>
      <c r="F33" s="87">
        <v>149231.85</v>
      </c>
      <c r="G33" s="87">
        <v>149231.85</v>
      </c>
    </row>
    <row r="34" spans="1:7" x14ac:dyDescent="0.25">
      <c r="A34" s="44">
        <v>3</v>
      </c>
      <c r="B34" s="40" t="s">
        <v>41</v>
      </c>
      <c r="C34" s="86">
        <f>SUM(C35)</f>
        <v>5890.98</v>
      </c>
      <c r="D34" s="86">
        <f>SUM(D35)</f>
        <v>10000</v>
      </c>
      <c r="E34" s="86">
        <f>SUM(E35)</f>
        <v>10000</v>
      </c>
      <c r="F34" s="86">
        <f t="shared" ref="F34:G34" si="5">SUM(F35)</f>
        <v>10000</v>
      </c>
      <c r="G34" s="86">
        <f t="shared" si="5"/>
        <v>10000</v>
      </c>
    </row>
    <row r="35" spans="1:7" x14ac:dyDescent="0.25">
      <c r="A35" s="53">
        <v>311</v>
      </c>
      <c r="B35" s="45" t="s">
        <v>41</v>
      </c>
      <c r="C35" s="87">
        <v>5890.98</v>
      </c>
      <c r="D35" s="87">
        <v>10000</v>
      </c>
      <c r="E35" s="87">
        <v>10000</v>
      </c>
      <c r="F35" s="87">
        <v>10000</v>
      </c>
      <c r="G35" s="87">
        <v>10000</v>
      </c>
    </row>
    <row r="36" spans="1:7" x14ac:dyDescent="0.25">
      <c r="A36" s="44">
        <v>4</v>
      </c>
      <c r="B36" s="40" t="s">
        <v>54</v>
      </c>
      <c r="C36" s="86">
        <f>SUM(C37)</f>
        <v>3095.65</v>
      </c>
      <c r="D36" s="86">
        <f>SUM(D37)</f>
        <v>3000</v>
      </c>
      <c r="E36" s="86">
        <f>SUM(E37)</f>
        <v>3000</v>
      </c>
      <c r="F36" s="86">
        <f t="shared" ref="F36:G36" si="6">SUM(F37)</f>
        <v>3000</v>
      </c>
      <c r="G36" s="86">
        <f t="shared" si="6"/>
        <v>3000</v>
      </c>
    </row>
    <row r="37" spans="1:7" x14ac:dyDescent="0.25">
      <c r="A37" s="53">
        <v>431</v>
      </c>
      <c r="B37" s="45" t="s">
        <v>53</v>
      </c>
      <c r="C37" s="87">
        <v>3095.65</v>
      </c>
      <c r="D37" s="87">
        <v>3000</v>
      </c>
      <c r="E37" s="87">
        <v>3000</v>
      </c>
      <c r="F37" s="87">
        <v>3000</v>
      </c>
      <c r="G37" s="87">
        <v>3000</v>
      </c>
    </row>
    <row r="38" spans="1:7" x14ac:dyDescent="0.25">
      <c r="A38" s="44">
        <v>5</v>
      </c>
      <c r="B38" s="71" t="s">
        <v>73</v>
      </c>
      <c r="C38" s="86">
        <f>SUM(C39:C41)</f>
        <v>1267524.8799999999</v>
      </c>
      <c r="D38" s="86">
        <f>SUM(D39:D41)</f>
        <v>1601330</v>
      </c>
      <c r="E38" s="86">
        <f>SUM(E39:E41)</f>
        <v>1631330</v>
      </c>
      <c r="F38" s="86">
        <f t="shared" ref="F38:G38" si="7">SUM(F39:F41)</f>
        <v>1631330</v>
      </c>
      <c r="G38" s="86">
        <f t="shared" si="7"/>
        <v>1631330</v>
      </c>
    </row>
    <row r="39" spans="1:7" x14ac:dyDescent="0.25">
      <c r="A39" s="53" t="s">
        <v>114</v>
      </c>
      <c r="B39" s="45" t="s">
        <v>116</v>
      </c>
      <c r="C39" s="87">
        <v>1166907.6299999999</v>
      </c>
      <c r="D39" s="87">
        <v>1500000</v>
      </c>
      <c r="E39" s="87">
        <v>1500000</v>
      </c>
      <c r="F39" s="87">
        <v>1500000</v>
      </c>
      <c r="G39" s="87">
        <v>1500000</v>
      </c>
    </row>
    <row r="40" spans="1:7" x14ac:dyDescent="0.25">
      <c r="A40" s="53">
        <v>511</v>
      </c>
      <c r="B40" s="93" t="s">
        <v>115</v>
      </c>
      <c r="C40" s="87">
        <v>86787.25</v>
      </c>
      <c r="D40" s="87">
        <v>100000</v>
      </c>
      <c r="E40" s="87">
        <v>130000</v>
      </c>
      <c r="F40" s="87">
        <v>130000</v>
      </c>
      <c r="G40" s="87">
        <v>130000</v>
      </c>
    </row>
    <row r="41" spans="1:7" ht="25.5" x14ac:dyDescent="0.25">
      <c r="A41" s="53">
        <v>5244</v>
      </c>
      <c r="B41" s="45" t="s">
        <v>75</v>
      </c>
      <c r="C41" s="87">
        <v>13830</v>
      </c>
      <c r="D41" s="87">
        <v>1330</v>
      </c>
      <c r="E41" s="87">
        <v>1330</v>
      </c>
      <c r="F41" s="87">
        <v>1330</v>
      </c>
      <c r="G41" s="87">
        <v>1330</v>
      </c>
    </row>
    <row r="42" spans="1:7" x14ac:dyDescent="0.25">
      <c r="C42" s="88"/>
    </row>
    <row r="43" spans="1:7" ht="25.5" x14ac:dyDescent="0.25">
      <c r="A43" s="35" t="s">
        <v>39</v>
      </c>
      <c r="B43" s="36" t="s">
        <v>22</v>
      </c>
      <c r="C43" s="37" t="s">
        <v>61</v>
      </c>
      <c r="D43" s="37" t="s">
        <v>66</v>
      </c>
      <c r="E43" s="35" t="s">
        <v>63</v>
      </c>
      <c r="F43" s="35" t="s">
        <v>64</v>
      </c>
      <c r="G43" s="35" t="s">
        <v>65</v>
      </c>
    </row>
    <row r="44" spans="1:7" s="39" customFormat="1" ht="11.25" x14ac:dyDescent="0.2">
      <c r="A44" s="38">
        <v>1</v>
      </c>
      <c r="B44" s="38">
        <v>2</v>
      </c>
      <c r="C44" s="38">
        <v>3</v>
      </c>
      <c r="D44" s="38">
        <v>4</v>
      </c>
      <c r="E44" s="38">
        <v>5</v>
      </c>
      <c r="F44" s="38">
        <v>6</v>
      </c>
      <c r="G44" s="38">
        <v>7</v>
      </c>
    </row>
    <row r="45" spans="1:7" x14ac:dyDescent="0.25">
      <c r="A45" s="40"/>
      <c r="B45" s="40" t="s">
        <v>33</v>
      </c>
      <c r="C45" s="86">
        <f>SUM(C46+C49+C51+C53)</f>
        <v>1462226.8399999999</v>
      </c>
      <c r="D45" s="86">
        <f>SUM(D46+D49+D51+D53)</f>
        <v>1781825.99</v>
      </c>
      <c r="E45" s="86">
        <f>SUM(E46+E49+E51+E53)</f>
        <v>1793561.85</v>
      </c>
      <c r="F45" s="86">
        <f t="shared" ref="F45:G45" si="8">SUM(F46+F49+F51+F53)</f>
        <v>1793561.85</v>
      </c>
      <c r="G45" s="86">
        <f t="shared" si="8"/>
        <v>1793561.85</v>
      </c>
    </row>
    <row r="46" spans="1:7" x14ac:dyDescent="0.25">
      <c r="A46" s="40">
        <v>1</v>
      </c>
      <c r="B46" s="40" t="s">
        <v>40</v>
      </c>
      <c r="C46" s="86">
        <f>SUM(C47:C48)</f>
        <v>169962.73</v>
      </c>
      <c r="D46" s="86">
        <f>SUM(D47:D48)</f>
        <v>167495.99</v>
      </c>
      <c r="E46" s="86">
        <f>SUM(E47:E48)</f>
        <v>149231.85</v>
      </c>
      <c r="F46" s="86">
        <f t="shared" ref="F46:G46" si="9">SUM(F47:F48)</f>
        <v>149231.85</v>
      </c>
      <c r="G46" s="86">
        <f t="shared" si="9"/>
        <v>149231.85</v>
      </c>
    </row>
    <row r="47" spans="1:7" x14ac:dyDescent="0.25">
      <c r="A47" s="52">
        <v>11</v>
      </c>
      <c r="B47" s="42" t="s">
        <v>40</v>
      </c>
      <c r="C47" s="87">
        <v>11447.91</v>
      </c>
      <c r="D47" s="87">
        <v>33468.14</v>
      </c>
      <c r="E47" s="87">
        <v>15504</v>
      </c>
      <c r="F47" s="87">
        <v>15504</v>
      </c>
      <c r="G47" s="87">
        <v>15504</v>
      </c>
    </row>
    <row r="48" spans="1:7" x14ac:dyDescent="0.25">
      <c r="A48" s="53">
        <v>13</v>
      </c>
      <c r="B48" s="42" t="s">
        <v>72</v>
      </c>
      <c r="C48" s="87">
        <v>158514.82</v>
      </c>
      <c r="D48" s="87">
        <v>134027.85</v>
      </c>
      <c r="E48" s="87">
        <v>133727.85</v>
      </c>
      <c r="F48" s="87">
        <v>133727.85</v>
      </c>
      <c r="G48" s="87">
        <v>133727.85</v>
      </c>
    </row>
    <row r="49" spans="1:7" x14ac:dyDescent="0.25">
      <c r="A49" s="44">
        <v>3</v>
      </c>
      <c r="B49" s="40" t="s">
        <v>41</v>
      </c>
      <c r="C49" s="86">
        <f>SUM(C50)</f>
        <v>27660.73</v>
      </c>
      <c r="D49" s="86">
        <f>SUM(D50)</f>
        <v>10000</v>
      </c>
      <c r="E49" s="86">
        <f>SUM(E50)</f>
        <v>10000</v>
      </c>
      <c r="F49" s="86">
        <f t="shared" ref="F49:G49" si="10">SUM(F50)</f>
        <v>10000</v>
      </c>
      <c r="G49" s="86">
        <f t="shared" si="10"/>
        <v>10000</v>
      </c>
    </row>
    <row r="50" spans="1:7" x14ac:dyDescent="0.25">
      <c r="A50" s="53">
        <v>311</v>
      </c>
      <c r="B50" s="45" t="s">
        <v>120</v>
      </c>
      <c r="C50" s="89">
        <v>27660.73</v>
      </c>
      <c r="D50" s="87">
        <v>10000</v>
      </c>
      <c r="E50" s="87">
        <v>10000</v>
      </c>
      <c r="F50" s="87">
        <v>10000</v>
      </c>
      <c r="G50" s="87">
        <v>10000</v>
      </c>
    </row>
    <row r="51" spans="1:7" x14ac:dyDescent="0.25">
      <c r="A51" s="44">
        <v>4</v>
      </c>
      <c r="B51" s="40" t="s">
        <v>54</v>
      </c>
      <c r="C51" s="86">
        <f>SUM(C52)</f>
        <v>3095.65</v>
      </c>
      <c r="D51" s="86">
        <f>SUM(D52)</f>
        <v>3000</v>
      </c>
      <c r="E51" s="86">
        <f>SUM(E52)</f>
        <v>3000</v>
      </c>
      <c r="F51" s="86">
        <f t="shared" ref="F51:G51" si="11">SUM(F52)</f>
        <v>3000</v>
      </c>
      <c r="G51" s="86">
        <f t="shared" si="11"/>
        <v>3000</v>
      </c>
    </row>
    <row r="52" spans="1:7" x14ac:dyDescent="0.25">
      <c r="A52" s="53">
        <v>431</v>
      </c>
      <c r="B52" s="45" t="s">
        <v>53</v>
      </c>
      <c r="C52" s="89">
        <v>3095.65</v>
      </c>
      <c r="D52" s="87">
        <v>3000</v>
      </c>
      <c r="E52" s="87">
        <v>3000</v>
      </c>
      <c r="F52" s="87">
        <v>3000</v>
      </c>
      <c r="G52" s="87">
        <v>3000</v>
      </c>
    </row>
    <row r="53" spans="1:7" x14ac:dyDescent="0.25">
      <c r="A53" s="44">
        <v>5</v>
      </c>
      <c r="B53" s="71" t="s">
        <v>73</v>
      </c>
      <c r="C53" s="86">
        <f>SUM(C54:C59)</f>
        <v>1261507.7299999997</v>
      </c>
      <c r="D53" s="86">
        <f>SUM(D54:D57)</f>
        <v>1601330</v>
      </c>
      <c r="E53" s="86">
        <f>SUM(E54:E57)</f>
        <v>1631330</v>
      </c>
      <c r="F53" s="86">
        <f t="shared" ref="F53:G53" si="12">SUM(F54:F57)</f>
        <v>1631330</v>
      </c>
      <c r="G53" s="86">
        <f t="shared" si="12"/>
        <v>1631330</v>
      </c>
    </row>
    <row r="54" spans="1:7" x14ac:dyDescent="0.25">
      <c r="A54" s="72">
        <v>5214</v>
      </c>
      <c r="B54" s="45" t="s">
        <v>74</v>
      </c>
      <c r="C54" s="87">
        <v>186.92</v>
      </c>
      <c r="D54" s="87">
        <v>0</v>
      </c>
      <c r="E54" s="87">
        <v>0</v>
      </c>
      <c r="F54" s="87">
        <v>0</v>
      </c>
      <c r="G54" s="87">
        <v>0</v>
      </c>
    </row>
    <row r="55" spans="1:7" x14ac:dyDescent="0.25">
      <c r="A55" s="53">
        <v>506</v>
      </c>
      <c r="B55" s="45" t="s">
        <v>118</v>
      </c>
      <c r="C55" s="87">
        <v>1166907.6299999999</v>
      </c>
      <c r="D55" s="87">
        <v>1500000</v>
      </c>
      <c r="E55" s="87">
        <v>1500000</v>
      </c>
      <c r="F55" s="87">
        <v>1500000</v>
      </c>
      <c r="G55" s="87">
        <v>1500000</v>
      </c>
    </row>
    <row r="56" spans="1:7" x14ac:dyDescent="0.25">
      <c r="A56" s="53">
        <v>511</v>
      </c>
      <c r="B56" s="45" t="s">
        <v>117</v>
      </c>
      <c r="C56" s="87">
        <v>93083.18</v>
      </c>
      <c r="D56" s="87">
        <v>100000</v>
      </c>
      <c r="E56" s="87">
        <v>130000</v>
      </c>
      <c r="F56" s="87">
        <v>130000</v>
      </c>
      <c r="G56" s="87">
        <v>130000</v>
      </c>
    </row>
    <row r="57" spans="1:7" x14ac:dyDescent="0.25">
      <c r="A57" s="53">
        <v>5244</v>
      </c>
      <c r="B57" s="71" t="s">
        <v>119</v>
      </c>
      <c r="C57" s="87">
        <v>1330</v>
      </c>
      <c r="D57" s="87">
        <v>1330</v>
      </c>
      <c r="E57" s="87">
        <v>1330</v>
      </c>
      <c r="F57" s="87">
        <v>1330</v>
      </c>
      <c r="G57" s="87">
        <v>1330</v>
      </c>
    </row>
    <row r="60" spans="1:7" ht="15.75" x14ac:dyDescent="0.25">
      <c r="B60" s="121" t="s">
        <v>42</v>
      </c>
      <c r="C60" s="121"/>
      <c r="D60" s="121"/>
      <c r="E60" s="121"/>
      <c r="F60" s="121"/>
      <c r="G60" s="121"/>
    </row>
    <row r="61" spans="1:7" ht="18.75" x14ac:dyDescent="0.25">
      <c r="B61" s="30"/>
      <c r="C61" s="30"/>
      <c r="D61" s="30"/>
      <c r="E61" s="30"/>
      <c r="F61" s="30"/>
      <c r="G61" s="30"/>
    </row>
    <row r="62" spans="1:7" ht="25.5" x14ac:dyDescent="0.25">
      <c r="A62" s="35" t="s">
        <v>39</v>
      </c>
      <c r="B62" s="36" t="s">
        <v>22</v>
      </c>
      <c r="C62" s="37" t="s">
        <v>61</v>
      </c>
      <c r="D62" s="37" t="s">
        <v>66</v>
      </c>
      <c r="E62" s="35" t="s">
        <v>63</v>
      </c>
      <c r="F62" s="35" t="s">
        <v>64</v>
      </c>
      <c r="G62" s="35" t="s">
        <v>65</v>
      </c>
    </row>
    <row r="63" spans="1:7" x14ac:dyDescent="0.25">
      <c r="A63" s="38">
        <v>1</v>
      </c>
      <c r="B63" s="38">
        <v>2</v>
      </c>
      <c r="C63" s="38">
        <v>3</v>
      </c>
      <c r="D63" s="38">
        <v>4</v>
      </c>
      <c r="E63" s="38">
        <v>5</v>
      </c>
      <c r="F63" s="38">
        <v>6</v>
      </c>
      <c r="G63" s="38">
        <v>7</v>
      </c>
    </row>
    <row r="64" spans="1:7" x14ac:dyDescent="0.25">
      <c r="A64" s="55"/>
      <c r="B64" s="40" t="s">
        <v>33</v>
      </c>
      <c r="C64" s="86">
        <f t="shared" ref="C64:E65" si="13">SUM(C65)</f>
        <v>1462226.84</v>
      </c>
      <c r="D64" s="86">
        <f t="shared" si="13"/>
        <v>1781825.99</v>
      </c>
      <c r="E64" s="86">
        <f t="shared" si="13"/>
        <v>1793561.85</v>
      </c>
      <c r="F64" s="86">
        <f t="shared" ref="F64:G65" si="14">SUM(F65)</f>
        <v>1793561.85</v>
      </c>
      <c r="G64" s="86">
        <f t="shared" si="14"/>
        <v>1793561.85</v>
      </c>
    </row>
    <row r="65" spans="1:7" x14ac:dyDescent="0.25">
      <c r="A65" s="55" t="s">
        <v>110</v>
      </c>
      <c r="B65" s="40" t="s">
        <v>111</v>
      </c>
      <c r="C65" s="86">
        <f t="shared" si="13"/>
        <v>1462226.84</v>
      </c>
      <c r="D65" s="86">
        <f t="shared" si="13"/>
        <v>1781825.99</v>
      </c>
      <c r="E65" s="86">
        <f t="shared" si="13"/>
        <v>1793561.85</v>
      </c>
      <c r="F65" s="86">
        <f t="shared" si="14"/>
        <v>1793561.85</v>
      </c>
      <c r="G65" s="86">
        <f t="shared" si="14"/>
        <v>1793561.85</v>
      </c>
    </row>
    <row r="66" spans="1:7" x14ac:dyDescent="0.25">
      <c r="A66" s="56" t="s">
        <v>112</v>
      </c>
      <c r="B66" s="42" t="s">
        <v>113</v>
      </c>
      <c r="C66" s="87">
        <v>1462226.84</v>
      </c>
      <c r="D66" s="87">
        <v>1781825.99</v>
      </c>
      <c r="E66" s="87">
        <v>1793561.85</v>
      </c>
      <c r="F66" s="87">
        <v>1793561.85</v>
      </c>
      <c r="G66" s="87">
        <v>1793561.85</v>
      </c>
    </row>
  </sheetData>
  <mergeCells count="4">
    <mergeCell ref="B60:G60"/>
    <mergeCell ref="A2:G2"/>
    <mergeCell ref="A4:G4"/>
    <mergeCell ref="A27:G2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25" max="6" man="1"/>
    <brk id="5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I12" sqref="I12"/>
    </sheetView>
  </sheetViews>
  <sheetFormatPr defaultColWidth="8.85546875" defaultRowHeight="15" x14ac:dyDescent="0.25"/>
  <cols>
    <col min="1" max="1" width="7.85546875" style="31" bestFit="1" customWidth="1"/>
    <col min="2" max="2" width="44.7109375" style="31" customWidth="1"/>
    <col min="3" max="4" width="19.5703125" style="31" customWidth="1"/>
    <col min="5" max="8" width="19.42578125" style="31" customWidth="1"/>
    <col min="9" max="10" width="25.28515625" style="31" customWidth="1"/>
    <col min="11" max="16384" width="8.85546875" style="31"/>
  </cols>
  <sheetData>
    <row r="1" spans="1:10" ht="18.75" x14ac:dyDescent="0.25">
      <c r="A1" s="57"/>
      <c r="B1" s="30"/>
      <c r="C1" s="30"/>
      <c r="D1" s="30"/>
      <c r="E1" s="30"/>
      <c r="F1" s="30"/>
      <c r="G1" s="30"/>
      <c r="H1" s="30"/>
      <c r="I1" s="30"/>
      <c r="J1" s="30"/>
    </row>
    <row r="2" spans="1:10" ht="15.6" customHeight="1" x14ac:dyDescent="0.25">
      <c r="A2" s="121" t="s">
        <v>43</v>
      </c>
      <c r="B2" s="121"/>
      <c r="C2" s="121"/>
      <c r="D2" s="121"/>
      <c r="E2" s="121"/>
      <c r="F2" s="121"/>
      <c r="G2" s="121"/>
      <c r="H2" s="54"/>
      <c r="I2" s="33"/>
      <c r="J2" s="33"/>
    </row>
    <row r="3" spans="1:10" ht="18.75" x14ac:dyDescent="0.25">
      <c r="A3" s="30"/>
      <c r="B3" s="30"/>
      <c r="C3" s="30"/>
      <c r="D3" s="30"/>
      <c r="E3" s="30"/>
      <c r="F3" s="30"/>
      <c r="G3" s="30"/>
      <c r="H3" s="30"/>
      <c r="I3" s="32"/>
      <c r="J3" s="32"/>
    </row>
    <row r="4" spans="1:10" ht="15.6" customHeight="1" x14ac:dyDescent="0.25">
      <c r="A4" s="121" t="s">
        <v>44</v>
      </c>
      <c r="B4" s="121"/>
      <c r="C4" s="121"/>
      <c r="D4" s="121"/>
      <c r="E4" s="121"/>
      <c r="F4" s="121"/>
      <c r="G4" s="121"/>
      <c r="H4" s="54"/>
      <c r="I4" s="34"/>
      <c r="J4" s="34"/>
    </row>
    <row r="5" spans="1:10" ht="18.75" x14ac:dyDescent="0.25">
      <c r="A5" s="30"/>
      <c r="B5" s="30"/>
      <c r="C5" s="30"/>
      <c r="D5" s="30"/>
      <c r="E5" s="30"/>
      <c r="F5" s="30"/>
      <c r="G5" s="30"/>
      <c r="H5" s="30"/>
      <c r="I5" s="32"/>
      <c r="J5" s="32"/>
    </row>
    <row r="6" spans="1:10" ht="25.5" x14ac:dyDescent="0.25">
      <c r="A6" s="35" t="s">
        <v>39</v>
      </c>
      <c r="B6" s="36" t="s">
        <v>22</v>
      </c>
      <c r="C6" s="37" t="s">
        <v>13</v>
      </c>
      <c r="D6" s="37" t="s">
        <v>23</v>
      </c>
      <c r="E6" s="35" t="s">
        <v>24</v>
      </c>
      <c r="F6" s="35" t="s">
        <v>25</v>
      </c>
      <c r="G6" s="35" t="s">
        <v>26</v>
      </c>
    </row>
    <row r="7" spans="1:10" s="39" customFormat="1" ht="11.25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</row>
    <row r="8" spans="1:10" x14ac:dyDescent="0.25">
      <c r="A8" s="40">
        <v>8</v>
      </c>
      <c r="B8" s="40" t="s">
        <v>45</v>
      </c>
      <c r="C8" s="40"/>
      <c r="D8" s="40"/>
      <c r="E8" s="41"/>
      <c r="F8" s="41"/>
      <c r="G8" s="41"/>
    </row>
    <row r="9" spans="1:10" x14ac:dyDescent="0.25">
      <c r="A9" s="52">
        <v>84</v>
      </c>
      <c r="B9" s="42" t="s">
        <v>46</v>
      </c>
      <c r="C9" s="40"/>
      <c r="D9" s="40"/>
      <c r="E9" s="41"/>
      <c r="F9" s="41"/>
      <c r="G9" s="41"/>
    </row>
    <row r="10" spans="1:10" x14ac:dyDescent="0.25">
      <c r="A10" s="52" t="s">
        <v>32</v>
      </c>
      <c r="B10" s="46"/>
      <c r="C10" s="42"/>
      <c r="D10" s="42"/>
      <c r="E10" s="41"/>
      <c r="F10" s="41"/>
      <c r="G10" s="41"/>
    </row>
    <row r="11" spans="1:10" x14ac:dyDescent="0.25">
      <c r="A11" s="40">
        <v>5</v>
      </c>
      <c r="B11" s="48" t="s">
        <v>47</v>
      </c>
      <c r="C11" s="42"/>
      <c r="D11" s="42"/>
      <c r="E11" s="41"/>
      <c r="F11" s="41"/>
      <c r="G11" s="41"/>
    </row>
    <row r="12" spans="1:10" x14ac:dyDescent="0.25">
      <c r="A12" s="52">
        <v>54</v>
      </c>
      <c r="B12" s="49" t="s">
        <v>48</v>
      </c>
      <c r="C12" s="42"/>
      <c r="D12" s="42"/>
      <c r="E12" s="41"/>
      <c r="F12" s="41"/>
      <c r="G12" s="41"/>
    </row>
    <row r="13" spans="1:10" x14ac:dyDescent="0.25">
      <c r="A13" s="52" t="s">
        <v>32</v>
      </c>
      <c r="B13" s="48"/>
      <c r="C13" s="42"/>
      <c r="D13" s="42"/>
      <c r="E13" s="41"/>
      <c r="F13" s="41"/>
      <c r="G13" s="41"/>
    </row>
    <row r="16" spans="1:10" ht="15.75" x14ac:dyDescent="0.25">
      <c r="B16" s="121" t="s">
        <v>49</v>
      </c>
      <c r="C16" s="121"/>
      <c r="D16" s="121"/>
      <c r="E16" s="121"/>
      <c r="F16" s="121"/>
      <c r="G16" s="121"/>
    </row>
    <row r="17" spans="1:7" ht="18.75" x14ac:dyDescent="0.25">
      <c r="B17" s="30"/>
      <c r="C17" s="30"/>
      <c r="D17" s="30"/>
      <c r="E17" s="30"/>
      <c r="F17" s="30"/>
      <c r="G17" s="30"/>
    </row>
    <row r="18" spans="1:7" ht="25.5" x14ac:dyDescent="0.25">
      <c r="A18" s="35" t="s">
        <v>39</v>
      </c>
      <c r="B18" s="36" t="s">
        <v>22</v>
      </c>
      <c r="C18" s="37" t="s">
        <v>13</v>
      </c>
      <c r="D18" s="37" t="s">
        <v>23</v>
      </c>
      <c r="E18" s="35" t="s">
        <v>24</v>
      </c>
      <c r="F18" s="35" t="s">
        <v>25</v>
      </c>
      <c r="G18" s="35" t="s">
        <v>26</v>
      </c>
    </row>
    <row r="19" spans="1:7" ht="10.15" customHeight="1" x14ac:dyDescent="0.25">
      <c r="A19" s="38">
        <v>1</v>
      </c>
      <c r="B19" s="38">
        <v>2</v>
      </c>
      <c r="C19" s="38">
        <v>3</v>
      </c>
      <c r="D19" s="38">
        <v>4</v>
      </c>
      <c r="E19" s="38">
        <v>5</v>
      </c>
      <c r="F19" s="38">
        <v>6</v>
      </c>
      <c r="G19" s="38">
        <v>7</v>
      </c>
    </row>
    <row r="20" spans="1:7" x14ac:dyDescent="0.25">
      <c r="A20" s="40">
        <v>8</v>
      </c>
      <c r="B20" s="40" t="s">
        <v>55</v>
      </c>
      <c r="C20" s="40"/>
      <c r="D20" s="40"/>
      <c r="E20" s="41"/>
      <c r="F20" s="41"/>
      <c r="G20" s="41"/>
    </row>
    <row r="21" spans="1:7" x14ac:dyDescent="0.25">
      <c r="A21" s="52">
        <v>81</v>
      </c>
      <c r="B21" s="42" t="s">
        <v>56</v>
      </c>
      <c r="C21" s="42"/>
      <c r="D21" s="42"/>
      <c r="E21" s="41"/>
      <c r="F21" s="41"/>
      <c r="G21" s="41"/>
    </row>
    <row r="22" spans="1:7" x14ac:dyDescent="0.25">
      <c r="A22" s="68" t="s">
        <v>32</v>
      </c>
      <c r="B22" s="42"/>
      <c r="C22" s="58"/>
      <c r="D22" s="58"/>
      <c r="E22" s="58"/>
      <c r="F22" s="58"/>
      <c r="G22" s="58"/>
    </row>
    <row r="23" spans="1:7" x14ac:dyDescent="0.25">
      <c r="A23" s="58"/>
      <c r="B23" s="51"/>
      <c r="C23" s="58"/>
      <c r="D23" s="58"/>
      <c r="E23" s="58"/>
      <c r="F23" s="58"/>
      <c r="G23" s="58"/>
    </row>
    <row r="24" spans="1:7" x14ac:dyDescent="0.25">
      <c r="A24" s="58"/>
      <c r="B24" s="40" t="s">
        <v>50</v>
      </c>
      <c r="C24" s="58"/>
      <c r="D24" s="58"/>
      <c r="E24" s="58"/>
      <c r="F24" s="58"/>
      <c r="G24" s="58"/>
    </row>
    <row r="25" spans="1:7" x14ac:dyDescent="0.25">
      <c r="A25" s="40">
        <v>1</v>
      </c>
      <c r="B25" s="40" t="s">
        <v>40</v>
      </c>
      <c r="C25" s="40"/>
      <c r="D25" s="40"/>
      <c r="E25" s="41"/>
      <c r="F25" s="41"/>
      <c r="G25" s="41"/>
    </row>
    <row r="26" spans="1:7" x14ac:dyDescent="0.25">
      <c r="A26" s="52">
        <v>11</v>
      </c>
      <c r="B26" s="42" t="s">
        <v>40</v>
      </c>
      <c r="C26" s="42"/>
      <c r="D26" s="42"/>
      <c r="E26" s="41"/>
      <c r="F26" s="41"/>
      <c r="G26" s="41"/>
    </row>
    <row r="27" spans="1:7" x14ac:dyDescent="0.25">
      <c r="A27" s="68" t="s">
        <v>32</v>
      </c>
      <c r="B27" s="50"/>
      <c r="C27" s="58"/>
      <c r="D27" s="58"/>
      <c r="E27" s="58"/>
      <c r="F27" s="58"/>
      <c r="G27" s="58"/>
    </row>
    <row r="28" spans="1:7" x14ac:dyDescent="0.25">
      <c r="A28" s="40">
        <v>3</v>
      </c>
      <c r="B28" s="40" t="s">
        <v>41</v>
      </c>
      <c r="C28" s="40"/>
      <c r="D28" s="40"/>
      <c r="E28" s="41"/>
      <c r="F28" s="41"/>
      <c r="G28" s="41"/>
    </row>
    <row r="29" spans="1:7" x14ac:dyDescent="0.25">
      <c r="A29" s="52">
        <v>31</v>
      </c>
      <c r="B29" s="42" t="s">
        <v>41</v>
      </c>
      <c r="C29" s="42"/>
      <c r="D29" s="42"/>
      <c r="E29" s="41"/>
      <c r="F29" s="41"/>
      <c r="G29" s="41"/>
    </row>
    <row r="30" spans="1:7" x14ac:dyDescent="0.25">
      <c r="A30" s="40">
        <v>4</v>
      </c>
      <c r="B30" s="40" t="s">
        <v>54</v>
      </c>
      <c r="C30" s="40"/>
      <c r="D30" s="40"/>
      <c r="E30" s="41"/>
      <c r="F30" s="41"/>
      <c r="G30" s="41"/>
    </row>
    <row r="31" spans="1:7" x14ac:dyDescent="0.25">
      <c r="A31" s="52">
        <v>43</v>
      </c>
      <c r="B31" s="42" t="s">
        <v>53</v>
      </c>
      <c r="C31" s="42"/>
      <c r="D31" s="42"/>
      <c r="E31" s="41"/>
      <c r="F31" s="41"/>
      <c r="G31" s="41"/>
    </row>
    <row r="32" spans="1:7" x14ac:dyDescent="0.25">
      <c r="A32" s="52" t="s">
        <v>32</v>
      </c>
      <c r="B32" s="42"/>
      <c r="C32" s="42"/>
      <c r="D32" s="42"/>
      <c r="E32" s="41"/>
      <c r="F32" s="41"/>
      <c r="G32" s="41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tabSelected="1" topLeftCell="A22" workbookViewId="0">
      <selection activeCell="C19" sqref="C19"/>
    </sheetView>
  </sheetViews>
  <sheetFormatPr defaultColWidth="8.85546875" defaultRowHeight="15" x14ac:dyDescent="0.25"/>
  <cols>
    <col min="1" max="1" width="28.5703125" style="31" customWidth="1"/>
    <col min="2" max="2" width="43.5703125" style="31" customWidth="1"/>
    <col min="3" max="7" width="25.28515625" style="31" customWidth="1"/>
    <col min="8" max="16384" width="8.85546875" style="31"/>
  </cols>
  <sheetData>
    <row r="1" spans="1:7" ht="18.75" x14ac:dyDescent="0.25">
      <c r="A1" s="57"/>
      <c r="B1" s="30"/>
      <c r="C1" s="30"/>
      <c r="D1" s="30"/>
      <c r="E1" s="30"/>
      <c r="F1" s="32"/>
      <c r="G1" s="32"/>
    </row>
    <row r="2" spans="1:7" ht="15.75" x14ac:dyDescent="0.25">
      <c r="A2" s="121" t="s">
        <v>51</v>
      </c>
      <c r="B2" s="122"/>
      <c r="C2" s="122"/>
      <c r="D2" s="122"/>
      <c r="E2" s="122"/>
      <c r="F2" s="122"/>
      <c r="G2" s="122"/>
    </row>
    <row r="3" spans="1:7" ht="18.75" x14ac:dyDescent="0.25">
      <c r="A3" s="30"/>
      <c r="B3" s="30"/>
      <c r="C3" s="30"/>
      <c r="D3" s="30"/>
      <c r="E3" s="30"/>
      <c r="F3" s="32"/>
      <c r="G3" s="32"/>
    </row>
    <row r="4" spans="1:7" ht="25.5" x14ac:dyDescent="0.25">
      <c r="A4" s="35" t="s">
        <v>52</v>
      </c>
      <c r="B4" s="35" t="s">
        <v>22</v>
      </c>
      <c r="C4" s="37" t="s">
        <v>61</v>
      </c>
      <c r="D4" s="37" t="s">
        <v>66</v>
      </c>
      <c r="E4" s="35" t="s">
        <v>63</v>
      </c>
      <c r="F4" s="35" t="s">
        <v>64</v>
      </c>
      <c r="G4" s="35" t="s">
        <v>65</v>
      </c>
    </row>
    <row r="5" spans="1:7" s="39" customFormat="1" ht="11.25" x14ac:dyDescent="0.2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</row>
    <row r="6" spans="1:7" ht="25.5" x14ac:dyDescent="0.25">
      <c r="A6" s="60" t="s">
        <v>76</v>
      </c>
      <c r="B6" s="60" t="s">
        <v>77</v>
      </c>
      <c r="C6" s="90">
        <f t="shared" ref="C6:D9" si="0">SUM(C7)</f>
        <v>1462226.8399999999</v>
      </c>
      <c r="D6" s="90">
        <f t="shared" si="0"/>
        <v>1781825.99</v>
      </c>
      <c r="E6" s="90">
        <f>SUM(E7)</f>
        <v>1793561.85</v>
      </c>
      <c r="F6" s="90">
        <f t="shared" ref="F6:G9" si="1">SUM(F7)</f>
        <v>1793561.85</v>
      </c>
      <c r="G6" s="90">
        <f t="shared" si="1"/>
        <v>1793561.85</v>
      </c>
    </row>
    <row r="7" spans="1:7" x14ac:dyDescent="0.25">
      <c r="A7" s="73" t="s">
        <v>78</v>
      </c>
      <c r="B7" s="60" t="s">
        <v>79</v>
      </c>
      <c r="C7" s="79">
        <f t="shared" si="0"/>
        <v>1462226.8399999999</v>
      </c>
      <c r="D7" s="79">
        <f t="shared" si="0"/>
        <v>1781825.99</v>
      </c>
      <c r="E7" s="79">
        <f>SUM(E8)</f>
        <v>1793561.85</v>
      </c>
      <c r="F7" s="79">
        <f t="shared" si="1"/>
        <v>1793561.85</v>
      </c>
      <c r="G7" s="79">
        <f t="shared" si="1"/>
        <v>1793561.85</v>
      </c>
    </row>
    <row r="8" spans="1:7" x14ac:dyDescent="0.25">
      <c r="A8" s="74" t="s">
        <v>81</v>
      </c>
      <c r="B8" s="60" t="s">
        <v>80</v>
      </c>
      <c r="C8" s="79">
        <f t="shared" si="0"/>
        <v>1462226.8399999999</v>
      </c>
      <c r="D8" s="79">
        <f t="shared" si="0"/>
        <v>1781825.99</v>
      </c>
      <c r="E8" s="79">
        <f>SUM(E9)</f>
        <v>1793561.85</v>
      </c>
      <c r="F8" s="79">
        <f t="shared" si="1"/>
        <v>1793561.85</v>
      </c>
      <c r="G8" s="79">
        <f t="shared" si="1"/>
        <v>1793561.85</v>
      </c>
    </row>
    <row r="9" spans="1:7" ht="39.950000000000003" customHeight="1" x14ac:dyDescent="0.25">
      <c r="A9" s="73" t="s">
        <v>83</v>
      </c>
      <c r="B9" s="60" t="s">
        <v>82</v>
      </c>
      <c r="C9" s="90">
        <f t="shared" si="0"/>
        <v>1462226.8399999999</v>
      </c>
      <c r="D9" s="90">
        <f t="shared" si="0"/>
        <v>1781825.99</v>
      </c>
      <c r="E9" s="90">
        <f>SUM(E10)</f>
        <v>1793561.85</v>
      </c>
      <c r="F9" s="90">
        <f t="shared" si="1"/>
        <v>1793561.85</v>
      </c>
      <c r="G9" s="90">
        <f t="shared" si="1"/>
        <v>1793561.85</v>
      </c>
    </row>
    <row r="10" spans="1:7" s="59" customFormat="1" x14ac:dyDescent="0.25">
      <c r="A10" s="82" t="s">
        <v>84</v>
      </c>
      <c r="B10" s="81" t="s">
        <v>85</v>
      </c>
      <c r="C10" s="83">
        <f>SUM(C11+C15+C28+C47)</f>
        <v>1462226.8399999999</v>
      </c>
      <c r="D10" s="83">
        <f>SUM(D11+D15+D28+D47)</f>
        <v>1781825.99</v>
      </c>
      <c r="E10" s="83">
        <f>SUM(E11+E15+E28+E47)</f>
        <v>1793561.85</v>
      </c>
      <c r="F10" s="83">
        <f>SUM(F11+F15+F28+F47)</f>
        <v>1793561.85</v>
      </c>
      <c r="G10" s="83">
        <f>SUM(G11+G15+G28+G47)</f>
        <v>1793561.85</v>
      </c>
    </row>
    <row r="11" spans="1:7" x14ac:dyDescent="0.25">
      <c r="A11" s="76" t="s">
        <v>86</v>
      </c>
      <c r="B11" s="77" t="s">
        <v>87</v>
      </c>
      <c r="C11" s="80">
        <f t="shared" ref="C11:G13" si="2">SUM(C12)</f>
        <v>3097.16</v>
      </c>
      <c r="D11" s="80">
        <f t="shared" si="2"/>
        <v>21964.14</v>
      </c>
      <c r="E11" s="80">
        <f t="shared" ref="E11" si="3">SUM(E12)</f>
        <v>4000</v>
      </c>
      <c r="F11" s="80">
        <f t="shared" ref="F11" si="4">SUM(F12)</f>
        <v>4000</v>
      </c>
      <c r="G11" s="80">
        <f t="shared" ref="G11" si="5">SUM(G12)</f>
        <v>4000</v>
      </c>
    </row>
    <row r="12" spans="1:7" x14ac:dyDescent="0.25">
      <c r="A12" s="124" t="s">
        <v>106</v>
      </c>
      <c r="B12" s="126" t="s">
        <v>88</v>
      </c>
      <c r="C12" s="84">
        <f t="shared" si="2"/>
        <v>3097.16</v>
      </c>
      <c r="D12" s="84">
        <f t="shared" si="2"/>
        <v>21964.14</v>
      </c>
      <c r="E12" s="84">
        <f t="shared" si="2"/>
        <v>4000</v>
      </c>
      <c r="F12" s="84">
        <f t="shared" si="2"/>
        <v>4000</v>
      </c>
      <c r="G12" s="84">
        <f t="shared" si="2"/>
        <v>4000</v>
      </c>
    </row>
    <row r="13" spans="1:7" x14ac:dyDescent="0.25">
      <c r="A13" s="62">
        <v>3</v>
      </c>
      <c r="B13" s="62" t="s">
        <v>34</v>
      </c>
      <c r="C13" s="78">
        <f t="shared" si="2"/>
        <v>3097.16</v>
      </c>
      <c r="D13" s="78">
        <f t="shared" si="2"/>
        <v>21964.14</v>
      </c>
      <c r="E13" s="78">
        <f t="shared" si="2"/>
        <v>4000</v>
      </c>
      <c r="F13" s="78">
        <f t="shared" si="2"/>
        <v>4000</v>
      </c>
      <c r="G13" s="78">
        <f t="shared" si="2"/>
        <v>4000</v>
      </c>
    </row>
    <row r="14" spans="1:7" x14ac:dyDescent="0.25">
      <c r="A14" s="62">
        <v>32</v>
      </c>
      <c r="B14" s="62" t="s">
        <v>36</v>
      </c>
      <c r="C14" s="78">
        <v>3097.16</v>
      </c>
      <c r="D14" s="78">
        <v>21964.14</v>
      </c>
      <c r="E14" s="78">
        <v>4000</v>
      </c>
      <c r="F14" s="78">
        <v>4000</v>
      </c>
      <c r="G14" s="78">
        <v>4000</v>
      </c>
    </row>
    <row r="15" spans="1:7" x14ac:dyDescent="0.25">
      <c r="A15" s="76" t="s">
        <v>89</v>
      </c>
      <c r="B15" s="77" t="s">
        <v>90</v>
      </c>
      <c r="C15" s="80">
        <f>SUM(C16+C19+C22+C25)</f>
        <v>32273.3</v>
      </c>
      <c r="D15" s="80">
        <f>SUM(D16+D19+D22+D25)</f>
        <v>14330</v>
      </c>
      <c r="E15" s="80">
        <f>SUM(E16+E19+E22+E25)</f>
        <v>14330</v>
      </c>
      <c r="F15" s="80">
        <f>SUM(F16+F19+F22+F25)</f>
        <v>14330</v>
      </c>
      <c r="G15" s="80">
        <f>SUM(G16+G19+G22+G25)</f>
        <v>14330</v>
      </c>
    </row>
    <row r="16" spans="1:7" x14ac:dyDescent="0.25">
      <c r="A16" s="124" t="s">
        <v>91</v>
      </c>
      <c r="B16" s="126" t="s">
        <v>92</v>
      </c>
      <c r="C16" s="84">
        <f>SUM(C17)</f>
        <v>27660.73</v>
      </c>
      <c r="D16" s="84">
        <f>SUM(D17)</f>
        <v>10000</v>
      </c>
      <c r="E16" s="84">
        <f t="shared" ref="E16:G17" si="6">SUM(E17)</f>
        <v>10000</v>
      </c>
      <c r="F16" s="84">
        <f t="shared" si="6"/>
        <v>10000</v>
      </c>
      <c r="G16" s="84">
        <f t="shared" si="6"/>
        <v>10000</v>
      </c>
    </row>
    <row r="17" spans="1:7" x14ac:dyDescent="0.25">
      <c r="A17" s="62">
        <v>3</v>
      </c>
      <c r="B17" s="62" t="s">
        <v>93</v>
      </c>
      <c r="C17" s="78">
        <f>SUM(C18)</f>
        <v>27660.73</v>
      </c>
      <c r="D17" s="78">
        <f>SUM(D18)</f>
        <v>10000</v>
      </c>
      <c r="E17" s="78">
        <f t="shared" si="6"/>
        <v>10000</v>
      </c>
      <c r="F17" s="78">
        <f t="shared" si="6"/>
        <v>10000</v>
      </c>
      <c r="G17" s="78">
        <f t="shared" si="6"/>
        <v>10000</v>
      </c>
    </row>
    <row r="18" spans="1:7" x14ac:dyDescent="0.25">
      <c r="A18" s="62">
        <v>32</v>
      </c>
      <c r="B18" s="62" t="s">
        <v>36</v>
      </c>
      <c r="C18" s="78">
        <v>27660.73</v>
      </c>
      <c r="D18" s="78">
        <v>10000</v>
      </c>
      <c r="E18" s="78">
        <v>10000</v>
      </c>
      <c r="F18" s="78">
        <v>10000</v>
      </c>
      <c r="G18" s="78">
        <v>10000</v>
      </c>
    </row>
    <row r="19" spans="1:7" x14ac:dyDescent="0.25">
      <c r="A19" s="124" t="s">
        <v>94</v>
      </c>
      <c r="B19" s="126" t="s">
        <v>95</v>
      </c>
      <c r="C19" s="84">
        <f>SUM(C20)</f>
        <v>3095.65</v>
      </c>
      <c r="D19" s="84">
        <f>SUM(D20)</f>
        <v>3000</v>
      </c>
      <c r="E19" s="84">
        <f t="shared" ref="E19:G20" si="7">SUM(E20)</f>
        <v>3000</v>
      </c>
      <c r="F19" s="84">
        <f t="shared" si="7"/>
        <v>3000</v>
      </c>
      <c r="G19" s="84">
        <f t="shared" si="7"/>
        <v>3000</v>
      </c>
    </row>
    <row r="20" spans="1:7" x14ac:dyDescent="0.25">
      <c r="A20" s="63">
        <v>3</v>
      </c>
      <c r="B20" s="63" t="s">
        <v>34</v>
      </c>
      <c r="C20" s="78">
        <f>SUM(C21)</f>
        <v>3095.65</v>
      </c>
      <c r="D20" s="78">
        <f>SUM(D21)</f>
        <v>3000</v>
      </c>
      <c r="E20" s="78">
        <f t="shared" si="7"/>
        <v>3000</v>
      </c>
      <c r="F20" s="78">
        <f t="shared" si="7"/>
        <v>3000</v>
      </c>
      <c r="G20" s="78">
        <f t="shared" si="7"/>
        <v>3000</v>
      </c>
    </row>
    <row r="21" spans="1:7" x14ac:dyDescent="0.25">
      <c r="A21" s="63">
        <v>32</v>
      </c>
      <c r="B21" s="63" t="s">
        <v>36</v>
      </c>
      <c r="C21" s="78">
        <v>3095.65</v>
      </c>
      <c r="D21" s="78">
        <v>3000</v>
      </c>
      <c r="E21" s="78">
        <v>3000</v>
      </c>
      <c r="F21" s="78">
        <v>3000</v>
      </c>
      <c r="G21" s="78">
        <v>3000</v>
      </c>
    </row>
    <row r="22" spans="1:7" x14ac:dyDescent="0.25">
      <c r="A22" s="124" t="s">
        <v>108</v>
      </c>
      <c r="B22" s="126" t="s">
        <v>109</v>
      </c>
      <c r="C22" s="84">
        <f>SUM(C23)</f>
        <v>186.92</v>
      </c>
      <c r="D22" s="84">
        <f>SUM(D23)</f>
        <v>0</v>
      </c>
      <c r="E22" s="84">
        <f t="shared" ref="E22:G22" si="8">SUM(E23)</f>
        <v>0</v>
      </c>
      <c r="F22" s="84">
        <f t="shared" si="8"/>
        <v>0</v>
      </c>
      <c r="G22" s="84">
        <f t="shared" si="8"/>
        <v>0</v>
      </c>
    </row>
    <row r="23" spans="1:7" x14ac:dyDescent="0.25">
      <c r="A23" s="63">
        <v>3</v>
      </c>
      <c r="B23" s="63" t="s">
        <v>93</v>
      </c>
      <c r="C23" s="78">
        <f>SUM(C24)</f>
        <v>186.92</v>
      </c>
      <c r="D23" s="78">
        <v>0</v>
      </c>
      <c r="E23" s="78">
        <v>0</v>
      </c>
      <c r="F23" s="78">
        <v>0</v>
      </c>
      <c r="G23" s="78">
        <v>0</v>
      </c>
    </row>
    <row r="24" spans="1:7" x14ac:dyDescent="0.25">
      <c r="A24" s="63">
        <v>32</v>
      </c>
      <c r="B24" s="63" t="s">
        <v>36</v>
      </c>
      <c r="C24" s="78">
        <v>186.92</v>
      </c>
      <c r="D24" s="78">
        <v>0</v>
      </c>
      <c r="E24" s="78">
        <v>0</v>
      </c>
      <c r="F24" s="78">
        <v>0</v>
      </c>
      <c r="G24" s="78">
        <v>0</v>
      </c>
    </row>
    <row r="25" spans="1:7" s="59" customFormat="1" ht="25.5" x14ac:dyDescent="0.25">
      <c r="A25" s="124" t="s">
        <v>124</v>
      </c>
      <c r="B25" s="126" t="s">
        <v>125</v>
      </c>
      <c r="C25" s="123">
        <f>SUM(C26)</f>
        <v>1330</v>
      </c>
      <c r="D25" s="123">
        <f>SUM(D26)</f>
        <v>1330</v>
      </c>
      <c r="E25" s="123">
        <f t="shared" ref="E25:G26" si="9">SUM(E26)</f>
        <v>1330</v>
      </c>
      <c r="F25" s="123">
        <f t="shared" si="9"/>
        <v>1330</v>
      </c>
      <c r="G25" s="123">
        <f t="shared" si="9"/>
        <v>1330</v>
      </c>
    </row>
    <row r="26" spans="1:7" x14ac:dyDescent="0.25">
      <c r="A26" s="63">
        <v>3</v>
      </c>
      <c r="B26" s="63" t="s">
        <v>34</v>
      </c>
      <c r="C26" s="78">
        <f>SUM(C27)</f>
        <v>1330</v>
      </c>
      <c r="D26" s="78">
        <f>SUM(D27)</f>
        <v>1330</v>
      </c>
      <c r="E26" s="78">
        <f t="shared" si="9"/>
        <v>1330</v>
      </c>
      <c r="F26" s="78">
        <f t="shared" si="9"/>
        <v>1330</v>
      </c>
      <c r="G26" s="78">
        <f t="shared" si="9"/>
        <v>1330</v>
      </c>
    </row>
    <row r="27" spans="1:7" x14ac:dyDescent="0.25">
      <c r="A27" s="61">
        <v>32</v>
      </c>
      <c r="B27" s="61" t="s">
        <v>36</v>
      </c>
      <c r="C27" s="78">
        <v>1330</v>
      </c>
      <c r="D27" s="78">
        <v>1330</v>
      </c>
      <c r="E27" s="78">
        <v>1330</v>
      </c>
      <c r="F27" s="78">
        <v>1330</v>
      </c>
      <c r="G27" s="78">
        <v>1330</v>
      </c>
    </row>
    <row r="28" spans="1:7" x14ac:dyDescent="0.25">
      <c r="A28" s="76" t="s">
        <v>96</v>
      </c>
      <c r="B28" s="75" t="s">
        <v>97</v>
      </c>
      <c r="C28" s="80">
        <f>SUM(C29+C32+C36+C40)</f>
        <v>1389000.88</v>
      </c>
      <c r="D28" s="80">
        <f>SUM(D29+D32+D36+D40)</f>
        <v>1735231.85</v>
      </c>
      <c r="E28" s="80">
        <f>SUM(E29+E32+E36+E40+E44)</f>
        <v>1765231.85</v>
      </c>
      <c r="F28" s="80">
        <f>SUM(F29+F32+F36+F40+F44)</f>
        <v>1765231.85</v>
      </c>
      <c r="G28" s="80">
        <f>SUM(G29+G32+G36+G40+G44)</f>
        <v>1765231.85</v>
      </c>
    </row>
    <row r="29" spans="1:7" x14ac:dyDescent="0.25">
      <c r="A29" s="124" t="s">
        <v>98</v>
      </c>
      <c r="B29" s="125" t="s">
        <v>88</v>
      </c>
      <c r="C29" s="84">
        <f t="shared" ref="C29:G30" si="10">SUM(C30)</f>
        <v>8350.75</v>
      </c>
      <c r="D29" s="84">
        <f t="shared" si="10"/>
        <v>11504</v>
      </c>
      <c r="E29" s="84">
        <f t="shared" si="10"/>
        <v>11504</v>
      </c>
      <c r="F29" s="84">
        <f t="shared" si="10"/>
        <v>11504</v>
      </c>
      <c r="G29" s="84">
        <f t="shared" si="10"/>
        <v>11504</v>
      </c>
    </row>
    <row r="30" spans="1:7" x14ac:dyDescent="0.25">
      <c r="A30" s="61">
        <v>3</v>
      </c>
      <c r="B30" s="63" t="s">
        <v>34</v>
      </c>
      <c r="C30" s="78">
        <f t="shared" si="10"/>
        <v>8350.75</v>
      </c>
      <c r="D30" s="78">
        <f t="shared" si="10"/>
        <v>11504</v>
      </c>
      <c r="E30" s="78">
        <f t="shared" si="10"/>
        <v>11504</v>
      </c>
      <c r="F30" s="78">
        <f t="shared" si="10"/>
        <v>11504</v>
      </c>
      <c r="G30" s="78">
        <f t="shared" si="10"/>
        <v>11504</v>
      </c>
    </row>
    <row r="31" spans="1:7" x14ac:dyDescent="0.25">
      <c r="A31" s="62">
        <v>32</v>
      </c>
      <c r="B31" s="62" t="s">
        <v>36</v>
      </c>
      <c r="C31" s="78">
        <v>8350.75</v>
      </c>
      <c r="D31" s="78">
        <v>11504</v>
      </c>
      <c r="E31" s="78">
        <v>11504</v>
      </c>
      <c r="F31" s="78">
        <v>11504</v>
      </c>
      <c r="G31" s="78">
        <v>11504</v>
      </c>
    </row>
    <row r="32" spans="1:7" x14ac:dyDescent="0.25">
      <c r="A32" s="124" t="s">
        <v>99</v>
      </c>
      <c r="B32" s="125" t="s">
        <v>107</v>
      </c>
      <c r="C32" s="84">
        <f>SUM(C33)</f>
        <v>120659.32</v>
      </c>
      <c r="D32" s="84">
        <f>SUM(D34:D35)</f>
        <v>123727.85</v>
      </c>
      <c r="E32" s="84">
        <f t="shared" ref="E32:G33" si="11">SUM(E33)</f>
        <v>123727.85</v>
      </c>
      <c r="F32" s="84">
        <f t="shared" si="11"/>
        <v>123727.85</v>
      </c>
      <c r="G32" s="84">
        <f t="shared" si="11"/>
        <v>123727.85</v>
      </c>
    </row>
    <row r="33" spans="1:7" x14ac:dyDescent="0.25">
      <c r="A33" s="63">
        <v>3</v>
      </c>
      <c r="B33" s="62" t="s">
        <v>34</v>
      </c>
      <c r="C33" s="78">
        <f>SUM(C34:C35)</f>
        <v>120659.32</v>
      </c>
      <c r="D33" s="78">
        <f>SUM(D34)</f>
        <v>123077.85</v>
      </c>
      <c r="E33" s="78">
        <f t="shared" si="11"/>
        <v>123727.85</v>
      </c>
      <c r="F33" s="78">
        <f t="shared" si="11"/>
        <v>123727.85</v>
      </c>
      <c r="G33" s="78">
        <f t="shared" si="11"/>
        <v>123727.85</v>
      </c>
    </row>
    <row r="34" spans="1:7" x14ac:dyDescent="0.25">
      <c r="A34" s="63">
        <v>32</v>
      </c>
      <c r="B34" s="62" t="s">
        <v>36</v>
      </c>
      <c r="C34" s="78">
        <v>120133.32</v>
      </c>
      <c r="D34" s="78">
        <v>123077.85</v>
      </c>
      <c r="E34" s="78">
        <v>123727.85</v>
      </c>
      <c r="F34" s="78">
        <v>123727.85</v>
      </c>
      <c r="G34" s="78">
        <v>123727.85</v>
      </c>
    </row>
    <row r="35" spans="1:7" x14ac:dyDescent="0.25">
      <c r="A35" s="63">
        <v>34</v>
      </c>
      <c r="B35" s="62" t="s">
        <v>69</v>
      </c>
      <c r="C35" s="78">
        <v>526</v>
      </c>
      <c r="D35" s="78">
        <v>650</v>
      </c>
      <c r="E35" s="78">
        <v>0</v>
      </c>
      <c r="F35" s="78">
        <v>0</v>
      </c>
      <c r="G35" s="78">
        <v>0</v>
      </c>
    </row>
    <row r="36" spans="1:7" x14ac:dyDescent="0.25">
      <c r="A36" s="124" t="s">
        <v>121</v>
      </c>
      <c r="B36" s="125" t="s">
        <v>100</v>
      </c>
      <c r="C36" s="84">
        <f>SUM(C37)</f>
        <v>1166907.6299999999</v>
      </c>
      <c r="D36" s="84">
        <f>SUM(D37)</f>
        <v>1500000</v>
      </c>
      <c r="E36" s="84">
        <f t="shared" ref="E36:G37" si="12">SUM(E37)</f>
        <v>1500000</v>
      </c>
      <c r="F36" s="84">
        <f t="shared" si="12"/>
        <v>1500000</v>
      </c>
      <c r="G36" s="84">
        <f t="shared" si="12"/>
        <v>1500000</v>
      </c>
    </row>
    <row r="37" spans="1:7" x14ac:dyDescent="0.25">
      <c r="A37" s="63">
        <v>3</v>
      </c>
      <c r="B37" s="62" t="s">
        <v>34</v>
      </c>
      <c r="C37" s="78">
        <f>SUM(C38)</f>
        <v>1166907.6299999999</v>
      </c>
      <c r="D37" s="78">
        <f>SUM(D38)</f>
        <v>1500000</v>
      </c>
      <c r="E37" s="78">
        <f t="shared" si="12"/>
        <v>1500000</v>
      </c>
      <c r="F37" s="78">
        <f t="shared" si="12"/>
        <v>1500000</v>
      </c>
      <c r="G37" s="78">
        <f t="shared" si="12"/>
        <v>1500000</v>
      </c>
    </row>
    <row r="38" spans="1:7" x14ac:dyDescent="0.25">
      <c r="A38" s="63">
        <v>31</v>
      </c>
      <c r="B38" s="62" t="s">
        <v>35</v>
      </c>
      <c r="C38" s="78">
        <v>1166907.6299999999</v>
      </c>
      <c r="D38" s="78">
        <v>1500000</v>
      </c>
      <c r="E38" s="78">
        <v>1500000</v>
      </c>
      <c r="F38" s="78">
        <v>1500000</v>
      </c>
      <c r="G38" s="78">
        <v>1500000</v>
      </c>
    </row>
    <row r="39" spans="1:7" ht="15" customHeight="1" x14ac:dyDescent="0.25">
      <c r="A39" s="63">
        <v>32</v>
      </c>
      <c r="B39" s="62" t="s">
        <v>36</v>
      </c>
      <c r="C39" s="78">
        <v>0</v>
      </c>
      <c r="D39" s="78">
        <v>0</v>
      </c>
      <c r="E39" s="78">
        <v>0</v>
      </c>
      <c r="F39" s="78">
        <v>0</v>
      </c>
      <c r="G39" s="78">
        <v>0</v>
      </c>
    </row>
    <row r="40" spans="1:7" x14ac:dyDescent="0.25">
      <c r="A40" s="124" t="s">
        <v>122</v>
      </c>
      <c r="B40" s="125" t="s">
        <v>123</v>
      </c>
      <c r="C40" s="84">
        <f>SUM(C41)</f>
        <v>93083.18</v>
      </c>
      <c r="D40" s="84">
        <f>SUM(D41)</f>
        <v>100000</v>
      </c>
      <c r="E40" s="84">
        <f>SUM(E41)</f>
        <v>130000</v>
      </c>
      <c r="F40" s="84">
        <f t="shared" ref="F40:G40" si="13">SUM(F41)</f>
        <v>130000</v>
      </c>
      <c r="G40" s="84">
        <f t="shared" si="13"/>
        <v>130000</v>
      </c>
    </row>
    <row r="41" spans="1:7" x14ac:dyDescent="0.25">
      <c r="A41" s="63">
        <v>3</v>
      </c>
      <c r="B41" s="62" t="s">
        <v>34</v>
      </c>
      <c r="C41" s="78">
        <f>SUM(C43)</f>
        <v>93083.18</v>
      </c>
      <c r="D41" s="78">
        <f>SUM(D42:D43)</f>
        <v>100000</v>
      </c>
      <c r="E41" s="78">
        <f>SUM(E42:E43)</f>
        <v>130000</v>
      </c>
      <c r="F41" s="78">
        <f t="shared" ref="F41:G41" si="14">SUM(F42:F43)</f>
        <v>130000</v>
      </c>
      <c r="G41" s="78">
        <f t="shared" si="14"/>
        <v>130000</v>
      </c>
    </row>
    <row r="42" spans="1:7" x14ac:dyDescent="0.25">
      <c r="A42" s="63">
        <v>31</v>
      </c>
      <c r="B42" s="62" t="s">
        <v>35</v>
      </c>
      <c r="C42" s="78">
        <v>0</v>
      </c>
      <c r="D42" s="78">
        <v>10000</v>
      </c>
      <c r="E42" s="78">
        <v>30000</v>
      </c>
      <c r="F42" s="78">
        <v>30000</v>
      </c>
      <c r="G42" s="78">
        <v>30000</v>
      </c>
    </row>
    <row r="43" spans="1:7" x14ac:dyDescent="0.25">
      <c r="A43" s="63">
        <v>32</v>
      </c>
      <c r="B43" s="62" t="s">
        <v>36</v>
      </c>
      <c r="C43" s="78">
        <v>93083.18</v>
      </c>
      <c r="D43" s="78">
        <v>90000</v>
      </c>
      <c r="E43" s="78">
        <v>100000</v>
      </c>
      <c r="F43" s="78">
        <v>100000</v>
      </c>
      <c r="G43" s="78">
        <v>100000</v>
      </c>
    </row>
    <row r="44" spans="1:7" x14ac:dyDescent="0.25">
      <c r="A44" s="124" t="s">
        <v>101</v>
      </c>
      <c r="B44" s="125" t="s">
        <v>102</v>
      </c>
      <c r="C44" s="84">
        <v>0</v>
      </c>
      <c r="D44" s="84">
        <f>SUM(D45)</f>
        <v>0</v>
      </c>
      <c r="E44" s="84">
        <f t="shared" ref="E44:G44" si="15">SUM(E45)</f>
        <v>0</v>
      </c>
      <c r="F44" s="84">
        <f t="shared" si="15"/>
        <v>0</v>
      </c>
      <c r="G44" s="84">
        <f t="shared" si="15"/>
        <v>0</v>
      </c>
    </row>
    <row r="45" spans="1:7" x14ac:dyDescent="0.25">
      <c r="A45" s="63">
        <v>3</v>
      </c>
      <c r="B45" s="62" t="s">
        <v>34</v>
      </c>
      <c r="C45" s="78">
        <v>0</v>
      </c>
      <c r="D45" s="78">
        <v>0</v>
      </c>
      <c r="E45" s="78">
        <v>0</v>
      </c>
      <c r="F45" s="78">
        <v>0</v>
      </c>
      <c r="G45" s="78">
        <v>0</v>
      </c>
    </row>
    <row r="46" spans="1:7" x14ac:dyDescent="0.25">
      <c r="A46" s="63">
        <v>32</v>
      </c>
      <c r="B46" s="62" t="s">
        <v>36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</row>
    <row r="47" spans="1:7" x14ac:dyDescent="0.25">
      <c r="A47" s="77" t="s">
        <v>103</v>
      </c>
      <c r="B47" s="75" t="s">
        <v>104</v>
      </c>
      <c r="C47" s="85">
        <f>SUM(C48)</f>
        <v>37855.5</v>
      </c>
      <c r="D47" s="80">
        <f>SUM(D48)</f>
        <v>10300</v>
      </c>
      <c r="E47" s="80">
        <f t="shared" ref="E47:G47" si="16">SUM(E48)</f>
        <v>10000</v>
      </c>
      <c r="F47" s="80">
        <f t="shared" si="16"/>
        <v>10000</v>
      </c>
      <c r="G47" s="80">
        <f t="shared" si="16"/>
        <v>10000</v>
      </c>
    </row>
    <row r="48" spans="1:7" x14ac:dyDescent="0.25">
      <c r="A48" s="124" t="s">
        <v>99</v>
      </c>
      <c r="B48" s="125" t="s">
        <v>72</v>
      </c>
      <c r="C48" s="84">
        <f>SUM(C49+C51)</f>
        <v>37855.5</v>
      </c>
      <c r="D48" s="84">
        <f>SUM(D49+D51)</f>
        <v>10300</v>
      </c>
      <c r="E48" s="84">
        <f t="shared" ref="E48:G48" si="17">SUM(E49+E51)</f>
        <v>10000</v>
      </c>
      <c r="F48" s="84">
        <f t="shared" si="17"/>
        <v>10000</v>
      </c>
      <c r="G48" s="84">
        <f t="shared" si="17"/>
        <v>10000</v>
      </c>
    </row>
    <row r="49" spans="1:7" x14ac:dyDescent="0.25">
      <c r="A49" s="63">
        <v>3</v>
      </c>
      <c r="B49" s="62" t="s">
        <v>105</v>
      </c>
      <c r="C49" s="78">
        <f>SUM(C50)</f>
        <v>33833.129999999997</v>
      </c>
      <c r="D49" s="78">
        <f>SUM(D50)</f>
        <v>10000</v>
      </c>
      <c r="E49" s="78">
        <f t="shared" ref="E49:G49" si="18">SUM(E50)</f>
        <v>10000</v>
      </c>
      <c r="F49" s="78">
        <f t="shared" si="18"/>
        <v>10000</v>
      </c>
      <c r="G49" s="78">
        <f t="shared" si="18"/>
        <v>10000</v>
      </c>
    </row>
    <row r="50" spans="1:7" x14ac:dyDescent="0.25">
      <c r="A50" s="63">
        <v>32</v>
      </c>
      <c r="B50" s="62" t="s">
        <v>36</v>
      </c>
      <c r="C50" s="78">
        <v>33833.129999999997</v>
      </c>
      <c r="D50" s="78">
        <v>10000</v>
      </c>
      <c r="E50" s="78">
        <v>10000</v>
      </c>
      <c r="F50" s="78">
        <v>10000</v>
      </c>
      <c r="G50" s="78">
        <v>10000</v>
      </c>
    </row>
    <row r="51" spans="1:7" x14ac:dyDescent="0.25">
      <c r="A51" s="63">
        <v>4</v>
      </c>
      <c r="B51" s="62" t="s">
        <v>34</v>
      </c>
      <c r="C51" s="78">
        <f>SUM(C52)</f>
        <v>4022.37</v>
      </c>
      <c r="D51" s="79">
        <f>SUM(D52)</f>
        <v>300</v>
      </c>
      <c r="E51" s="79">
        <f t="shared" ref="E51:G51" si="19">SUM(E52)</f>
        <v>0</v>
      </c>
      <c r="F51" s="79">
        <f t="shared" si="19"/>
        <v>0</v>
      </c>
      <c r="G51" s="79">
        <f t="shared" si="19"/>
        <v>0</v>
      </c>
    </row>
    <row r="52" spans="1:7" x14ac:dyDescent="0.25">
      <c r="A52" s="63">
        <v>42</v>
      </c>
      <c r="B52" s="62" t="s">
        <v>36</v>
      </c>
      <c r="C52" s="78">
        <v>4022.37</v>
      </c>
      <c r="D52" s="78">
        <v>300</v>
      </c>
      <c r="E52" s="78">
        <v>0</v>
      </c>
      <c r="F52" s="78">
        <v>0</v>
      </c>
      <c r="G52" s="78">
        <v>0</v>
      </c>
    </row>
    <row r="53" spans="1:7" x14ac:dyDescent="0.25">
      <c r="A53" s="31" t="s">
        <v>59</v>
      </c>
    </row>
  </sheetData>
  <mergeCells count="1">
    <mergeCell ref="A2:G2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 Sažetak</vt:lpstr>
      <vt:lpstr> Račun prihoda i rashoda</vt:lpstr>
      <vt:lpstr> Račun financiranja</vt:lpstr>
      <vt:lpstr>Posebni dio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